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yoon\Dropbox\TKI_Carbaryl\TKI_SAP\Carbaryl\EPA-July_final_white paper-2017\"/>
    </mc:Choice>
  </mc:AlternateContent>
  <bookViews>
    <workbookView xWindow="0" yWindow="0" windowWidth="28800" windowHeight="12200" activeTab="3"/>
  </bookViews>
  <sheets>
    <sheet name="Parameters 0.5Y" sheetId="20" r:id="rId1"/>
    <sheet name="Parameters 1Y" sheetId="10" r:id="rId2"/>
    <sheet name="Parameters 6Y" sheetId="11" r:id="rId3"/>
    <sheet name="Parameters 11Y" sheetId="13" r:id="rId4"/>
    <sheet name="Parameters 13Y" sheetId="12" r:id="rId5"/>
    <sheet name="Parameters 16Y" sheetId="14" r:id="rId6"/>
    <sheet name="Parameters 19Y" sheetId="15" r:id="rId7"/>
    <sheet name="Parameters 20Y" sheetId="16" r:id="rId8"/>
    <sheet name="Parameters 25Y" sheetId="17" r:id="rId9"/>
    <sheet name="Parameters 49Y" sheetId="19" r:id="rId10"/>
    <sheet name="Parameters 60Y" sheetId="18" r:id="rId11"/>
  </sheets>
  <definedNames>
    <definedName name="_xlnm.Print_Area" localSheetId="0">'Parameters 0.5Y'!$B$2:$J$69</definedName>
    <definedName name="_xlnm.Print_Area" localSheetId="8">'Parameters 25Y'!$B$2:$J$65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8" l="1"/>
  <c r="G46" i="18" s="1"/>
  <c r="F45" i="18"/>
  <c r="E45" i="18"/>
  <c r="G45" i="18" s="1"/>
  <c r="E44" i="18"/>
  <c r="G44" i="18" s="1"/>
  <c r="E43" i="18"/>
  <c r="G43" i="18" s="1"/>
  <c r="E41" i="18"/>
  <c r="G41" i="18" s="1"/>
  <c r="F38" i="18"/>
  <c r="E38" i="18"/>
  <c r="G38" i="18" s="1"/>
  <c r="E35" i="18"/>
  <c r="F35" i="18" s="1"/>
  <c r="E32" i="18"/>
  <c r="G32" i="18" s="1"/>
  <c r="E30" i="18"/>
  <c r="G30" i="18" s="1"/>
  <c r="F27" i="18"/>
  <c r="E27" i="18"/>
  <c r="G27" i="18" s="1"/>
  <c r="E24" i="18"/>
  <c r="F24" i="18" s="1"/>
  <c r="E17" i="18"/>
  <c r="F17" i="18" s="1"/>
  <c r="E16" i="18"/>
  <c r="G16" i="18" s="1"/>
  <c r="F11" i="18"/>
  <c r="E11" i="18"/>
  <c r="G11" i="18" s="1"/>
  <c r="E10" i="18"/>
  <c r="F10" i="18" s="1"/>
  <c r="E9" i="18"/>
  <c r="F9" i="18" s="1"/>
  <c r="E8" i="18"/>
  <c r="G8" i="18" s="1"/>
  <c r="F6" i="18"/>
  <c r="E6" i="18"/>
  <c r="G6" i="18" s="1"/>
  <c r="E4" i="18"/>
  <c r="F4" i="18" s="1"/>
  <c r="E3" i="18"/>
  <c r="G3" i="18" s="1"/>
  <c r="E46" i="19"/>
  <c r="G46" i="19" s="1"/>
  <c r="G45" i="19"/>
  <c r="F45" i="19"/>
  <c r="E45" i="19"/>
  <c r="E44" i="19"/>
  <c r="G44" i="19" s="1"/>
  <c r="E43" i="19"/>
  <c r="F43" i="19" s="1"/>
  <c r="E41" i="19"/>
  <c r="G41" i="19" s="1"/>
  <c r="G38" i="19"/>
  <c r="F38" i="19"/>
  <c r="E38" i="19"/>
  <c r="E35" i="19"/>
  <c r="G35" i="19" s="1"/>
  <c r="E32" i="19"/>
  <c r="G32" i="19" s="1"/>
  <c r="E30" i="19"/>
  <c r="G30" i="19" s="1"/>
  <c r="G27" i="19"/>
  <c r="F27" i="19"/>
  <c r="E27" i="19"/>
  <c r="E24" i="19"/>
  <c r="G24" i="19" s="1"/>
  <c r="E17" i="19"/>
  <c r="G17" i="19" s="1"/>
  <c r="E16" i="19"/>
  <c r="G16" i="19" s="1"/>
  <c r="G11" i="19"/>
  <c r="F11" i="19"/>
  <c r="E11" i="19"/>
  <c r="E10" i="19"/>
  <c r="G10" i="19" s="1"/>
  <c r="E9" i="19"/>
  <c r="G9" i="19" s="1"/>
  <c r="E8" i="19"/>
  <c r="G8" i="19" s="1"/>
  <c r="G6" i="19"/>
  <c r="F6" i="19"/>
  <c r="E6" i="19"/>
  <c r="E4" i="19"/>
  <c r="G4" i="19" s="1"/>
  <c r="E3" i="19"/>
  <c r="F3" i="19" s="1"/>
  <c r="E46" i="17"/>
  <c r="G46" i="17" s="1"/>
  <c r="F45" i="17"/>
  <c r="E45" i="17"/>
  <c r="G45" i="17" s="1"/>
  <c r="E44" i="17"/>
  <c r="G44" i="17" s="1"/>
  <c r="E43" i="17"/>
  <c r="F43" i="17" s="1"/>
  <c r="E41" i="17"/>
  <c r="G41" i="17" s="1"/>
  <c r="F38" i="17"/>
  <c r="E38" i="17"/>
  <c r="G38" i="17" s="1"/>
  <c r="E35" i="17"/>
  <c r="F35" i="17" s="1"/>
  <c r="E32" i="17"/>
  <c r="G32" i="17" s="1"/>
  <c r="E30" i="17"/>
  <c r="G30" i="17" s="1"/>
  <c r="F27" i="17"/>
  <c r="E27" i="17"/>
  <c r="G27" i="17" s="1"/>
  <c r="E24" i="17"/>
  <c r="F24" i="17" s="1"/>
  <c r="E17" i="17"/>
  <c r="G17" i="17" s="1"/>
  <c r="E16" i="17"/>
  <c r="G16" i="17" s="1"/>
  <c r="F11" i="17"/>
  <c r="E11" i="17"/>
  <c r="G11" i="17" s="1"/>
  <c r="E10" i="17"/>
  <c r="F10" i="17" s="1"/>
  <c r="E9" i="17"/>
  <c r="F9" i="17" s="1"/>
  <c r="E8" i="17"/>
  <c r="G8" i="17" s="1"/>
  <c r="F6" i="17"/>
  <c r="E6" i="17"/>
  <c r="G6" i="17" s="1"/>
  <c r="E4" i="17"/>
  <c r="F4" i="17" s="1"/>
  <c r="E3" i="17"/>
  <c r="G3" i="17" s="1"/>
  <c r="E46" i="16"/>
  <c r="G46" i="16" s="1"/>
  <c r="F45" i="16"/>
  <c r="E45" i="16"/>
  <c r="G45" i="16" s="1"/>
  <c r="E44" i="16"/>
  <c r="G44" i="16" s="1"/>
  <c r="E43" i="16"/>
  <c r="F43" i="16" s="1"/>
  <c r="E41" i="16"/>
  <c r="G41" i="16" s="1"/>
  <c r="F38" i="16"/>
  <c r="E38" i="16"/>
  <c r="G38" i="16" s="1"/>
  <c r="E35" i="16"/>
  <c r="F35" i="16" s="1"/>
  <c r="E32" i="16"/>
  <c r="G32" i="16" s="1"/>
  <c r="E30" i="16"/>
  <c r="G30" i="16" s="1"/>
  <c r="F27" i="16"/>
  <c r="E27" i="16"/>
  <c r="G27" i="16" s="1"/>
  <c r="E24" i="16"/>
  <c r="F24" i="16" s="1"/>
  <c r="E17" i="16"/>
  <c r="G17" i="16" s="1"/>
  <c r="E16" i="16"/>
  <c r="G16" i="16" s="1"/>
  <c r="F11" i="16"/>
  <c r="E11" i="16"/>
  <c r="G11" i="16" s="1"/>
  <c r="E10" i="16"/>
  <c r="F10" i="16" s="1"/>
  <c r="E9" i="16"/>
  <c r="G9" i="16" s="1"/>
  <c r="E8" i="16"/>
  <c r="G8" i="16" s="1"/>
  <c r="F6" i="16"/>
  <c r="E6" i="16"/>
  <c r="G6" i="16" s="1"/>
  <c r="E4" i="16"/>
  <c r="G4" i="16" s="1"/>
  <c r="E3" i="16"/>
  <c r="G3" i="16" s="1"/>
  <c r="E46" i="15"/>
  <c r="G46" i="15" s="1"/>
  <c r="F45" i="15"/>
  <c r="E45" i="15"/>
  <c r="G45" i="15" s="1"/>
  <c r="E44" i="15"/>
  <c r="G44" i="15" s="1"/>
  <c r="E43" i="15"/>
  <c r="F43" i="15" s="1"/>
  <c r="E41" i="15"/>
  <c r="G41" i="15" s="1"/>
  <c r="E38" i="15"/>
  <c r="F38" i="15" s="1"/>
  <c r="E35" i="15"/>
  <c r="G35" i="15" s="1"/>
  <c r="E32" i="15"/>
  <c r="F32" i="15" s="1"/>
  <c r="E30" i="15"/>
  <c r="G30" i="15" s="1"/>
  <c r="E27" i="15"/>
  <c r="G27" i="15" s="1"/>
  <c r="E24" i="15"/>
  <c r="F24" i="15" s="1"/>
  <c r="E17" i="15"/>
  <c r="G17" i="15" s="1"/>
  <c r="E16" i="15"/>
  <c r="G16" i="15" s="1"/>
  <c r="E11" i="15"/>
  <c r="G11" i="15" s="1"/>
  <c r="E10" i="15"/>
  <c r="G10" i="15" s="1"/>
  <c r="E9" i="15"/>
  <c r="G9" i="15" s="1"/>
  <c r="E8" i="15"/>
  <c r="G8" i="15" s="1"/>
  <c r="E6" i="15"/>
  <c r="G6" i="15" s="1"/>
  <c r="E4" i="15"/>
  <c r="F4" i="15" s="1"/>
  <c r="E3" i="15"/>
  <c r="F3" i="15" s="1"/>
  <c r="E46" i="14"/>
  <c r="G46" i="14" s="1"/>
  <c r="E45" i="14"/>
  <c r="F45" i="14" s="1"/>
  <c r="E44" i="14"/>
  <c r="G44" i="14" s="1"/>
  <c r="E43" i="14"/>
  <c r="G43" i="14" s="1"/>
  <c r="E41" i="14"/>
  <c r="G41" i="14" s="1"/>
  <c r="E38" i="14"/>
  <c r="G38" i="14" s="1"/>
  <c r="E35" i="14"/>
  <c r="G35" i="14" s="1"/>
  <c r="E32" i="14"/>
  <c r="G32" i="14" s="1"/>
  <c r="E30" i="14"/>
  <c r="G30" i="14" s="1"/>
  <c r="E27" i="14"/>
  <c r="G27" i="14" s="1"/>
  <c r="E24" i="14"/>
  <c r="G24" i="14" s="1"/>
  <c r="E17" i="14"/>
  <c r="G17" i="14" s="1"/>
  <c r="E16" i="14"/>
  <c r="G16" i="14" s="1"/>
  <c r="E11" i="14"/>
  <c r="G11" i="14" s="1"/>
  <c r="E10" i="14"/>
  <c r="F10" i="14" s="1"/>
  <c r="E9" i="14"/>
  <c r="G9" i="14" s="1"/>
  <c r="E8" i="14"/>
  <c r="G8" i="14" s="1"/>
  <c r="E6" i="14"/>
  <c r="F6" i="14" s="1"/>
  <c r="E4" i="14"/>
  <c r="G4" i="14" s="1"/>
  <c r="E3" i="14"/>
  <c r="G3" i="14" s="1"/>
  <c r="E46" i="12"/>
  <c r="G46" i="12" s="1"/>
  <c r="F45" i="12"/>
  <c r="E45" i="12"/>
  <c r="G45" i="12" s="1"/>
  <c r="E44" i="12"/>
  <c r="F44" i="12" s="1"/>
  <c r="E43" i="12"/>
  <c r="F43" i="12" s="1"/>
  <c r="E41" i="12"/>
  <c r="G41" i="12" s="1"/>
  <c r="F38" i="12"/>
  <c r="E38" i="12"/>
  <c r="G38" i="12" s="1"/>
  <c r="E35" i="12"/>
  <c r="F35" i="12" s="1"/>
  <c r="E32" i="12"/>
  <c r="F32" i="12" s="1"/>
  <c r="E30" i="12"/>
  <c r="G30" i="12" s="1"/>
  <c r="F27" i="12"/>
  <c r="E27" i="12"/>
  <c r="G27" i="12" s="1"/>
  <c r="E24" i="12"/>
  <c r="F24" i="12" s="1"/>
  <c r="E17" i="12"/>
  <c r="G17" i="12" s="1"/>
  <c r="E16" i="12"/>
  <c r="G16" i="12" s="1"/>
  <c r="F11" i="12"/>
  <c r="E11" i="12"/>
  <c r="G11" i="12" s="1"/>
  <c r="E10" i="12"/>
  <c r="G10" i="12" s="1"/>
  <c r="E9" i="12"/>
  <c r="G9" i="12" s="1"/>
  <c r="E8" i="12"/>
  <c r="G8" i="12" s="1"/>
  <c r="F6" i="12"/>
  <c r="E6" i="12"/>
  <c r="G6" i="12" s="1"/>
  <c r="E4" i="12"/>
  <c r="F4" i="12" s="1"/>
  <c r="E3" i="12"/>
  <c r="G3" i="12" s="1"/>
  <c r="E46" i="13"/>
  <c r="G46" i="13" s="1"/>
  <c r="F45" i="13"/>
  <c r="E45" i="13"/>
  <c r="G45" i="13" s="1"/>
  <c r="E44" i="13"/>
  <c r="F44" i="13" s="1"/>
  <c r="E43" i="13"/>
  <c r="G43" i="13" s="1"/>
  <c r="E41" i="13"/>
  <c r="G41" i="13" s="1"/>
  <c r="F38" i="13"/>
  <c r="E38" i="13"/>
  <c r="G38" i="13" s="1"/>
  <c r="E35" i="13"/>
  <c r="G35" i="13" s="1"/>
  <c r="E32" i="13"/>
  <c r="F32" i="13" s="1"/>
  <c r="E30" i="13"/>
  <c r="G30" i="13" s="1"/>
  <c r="F27" i="13"/>
  <c r="E27" i="13"/>
  <c r="G27" i="13" s="1"/>
  <c r="E24" i="13"/>
  <c r="F24" i="13" s="1"/>
  <c r="E17" i="13"/>
  <c r="F17" i="13" s="1"/>
  <c r="E16" i="13"/>
  <c r="G16" i="13" s="1"/>
  <c r="F11" i="13"/>
  <c r="E11" i="13"/>
  <c r="G11" i="13" s="1"/>
  <c r="E10" i="13"/>
  <c r="G10" i="13" s="1"/>
  <c r="E9" i="13"/>
  <c r="G9" i="13" s="1"/>
  <c r="E8" i="13"/>
  <c r="G8" i="13" s="1"/>
  <c r="F6" i="13"/>
  <c r="E6" i="13"/>
  <c r="G6" i="13" s="1"/>
  <c r="E4" i="13"/>
  <c r="F4" i="13" s="1"/>
  <c r="E3" i="13"/>
  <c r="G3" i="13" s="1"/>
  <c r="E46" i="11"/>
  <c r="G46" i="11" s="1"/>
  <c r="G45" i="11"/>
  <c r="F45" i="11"/>
  <c r="E45" i="11"/>
  <c r="E44" i="11"/>
  <c r="G44" i="11" s="1"/>
  <c r="E43" i="11"/>
  <c r="G43" i="11" s="1"/>
  <c r="E41" i="11"/>
  <c r="G41" i="11" s="1"/>
  <c r="G38" i="11"/>
  <c r="F38" i="11"/>
  <c r="E38" i="11"/>
  <c r="E35" i="11"/>
  <c r="G35" i="11" s="1"/>
  <c r="E32" i="11"/>
  <c r="G32" i="11" s="1"/>
  <c r="E30" i="11"/>
  <c r="G30" i="11" s="1"/>
  <c r="G27" i="11"/>
  <c r="F27" i="11"/>
  <c r="E27" i="11"/>
  <c r="E24" i="11"/>
  <c r="G24" i="11" s="1"/>
  <c r="E17" i="11"/>
  <c r="F17" i="11" s="1"/>
  <c r="E16" i="11"/>
  <c r="G16" i="11" s="1"/>
  <c r="G11" i="11"/>
  <c r="F11" i="11"/>
  <c r="E11" i="11"/>
  <c r="E10" i="11"/>
  <c r="G10" i="11" s="1"/>
  <c r="E9" i="11"/>
  <c r="F9" i="11" s="1"/>
  <c r="E8" i="11"/>
  <c r="G8" i="11" s="1"/>
  <c r="G6" i="11"/>
  <c r="F6" i="11"/>
  <c r="E6" i="11"/>
  <c r="E4" i="11"/>
  <c r="F4" i="11" s="1"/>
  <c r="E3" i="11"/>
  <c r="F3" i="11" s="1"/>
  <c r="E46" i="10"/>
  <c r="G46" i="10" s="1"/>
  <c r="E45" i="10"/>
  <c r="G45" i="10" s="1"/>
  <c r="G44" i="10"/>
  <c r="F44" i="10"/>
  <c r="E44" i="10"/>
  <c r="E43" i="10"/>
  <c r="F43" i="10" s="1"/>
  <c r="E41" i="10"/>
  <c r="G41" i="10" s="1"/>
  <c r="E38" i="10"/>
  <c r="G38" i="10" s="1"/>
  <c r="G35" i="10"/>
  <c r="F35" i="10"/>
  <c r="E35" i="10"/>
  <c r="E32" i="10"/>
  <c r="G32" i="10" s="1"/>
  <c r="E30" i="10"/>
  <c r="G30" i="10" s="1"/>
  <c r="E27" i="10"/>
  <c r="G27" i="10" s="1"/>
  <c r="F24" i="10"/>
  <c r="E24" i="10"/>
  <c r="G24" i="10" s="1"/>
  <c r="E17" i="10"/>
  <c r="F17" i="10" s="1"/>
  <c r="E16" i="10"/>
  <c r="G16" i="10" s="1"/>
  <c r="E11" i="10"/>
  <c r="F11" i="10" s="1"/>
  <c r="G10" i="10"/>
  <c r="F10" i="10"/>
  <c r="E10" i="10"/>
  <c r="E9" i="10"/>
  <c r="G9" i="10" s="1"/>
  <c r="E8" i="10"/>
  <c r="G8" i="10" s="1"/>
  <c r="E6" i="10"/>
  <c r="G6" i="10" s="1"/>
  <c r="F4" i="10"/>
  <c r="E4" i="10"/>
  <c r="G4" i="10" s="1"/>
  <c r="E3" i="10"/>
  <c r="F3" i="10" s="1"/>
  <c r="E35" i="20"/>
  <c r="G35" i="20" s="1"/>
  <c r="E32" i="20"/>
  <c r="G32" i="20" s="1"/>
  <c r="F32" i="18" l="1"/>
  <c r="G17" i="18"/>
  <c r="F44" i="18"/>
  <c r="G4" i="18"/>
  <c r="G10" i="18"/>
  <c r="G24" i="18"/>
  <c r="G35" i="18"/>
  <c r="F43" i="18"/>
  <c r="G9" i="18"/>
  <c r="F3" i="18"/>
  <c r="F8" i="18"/>
  <c r="F16" i="18"/>
  <c r="F30" i="18"/>
  <c r="F41" i="18"/>
  <c r="F46" i="18"/>
  <c r="F17" i="19"/>
  <c r="G3" i="19"/>
  <c r="G43" i="19"/>
  <c r="F4" i="19"/>
  <c r="F10" i="19"/>
  <c r="F24" i="19"/>
  <c r="F35" i="19"/>
  <c r="F44" i="19"/>
  <c r="F32" i="19"/>
  <c r="F8" i="19"/>
  <c r="F16" i="19"/>
  <c r="F30" i="19"/>
  <c r="F41" i="19"/>
  <c r="F46" i="19"/>
  <c r="F9" i="19"/>
  <c r="F3" i="17"/>
  <c r="G43" i="17"/>
  <c r="F44" i="17"/>
  <c r="G4" i="17"/>
  <c r="G10" i="17"/>
  <c r="G24" i="17"/>
  <c r="G35" i="17"/>
  <c r="F17" i="17"/>
  <c r="F32" i="17"/>
  <c r="G9" i="17"/>
  <c r="F8" i="17"/>
  <c r="F16" i="17"/>
  <c r="F30" i="17"/>
  <c r="F41" i="17"/>
  <c r="F46" i="17"/>
  <c r="F32" i="16"/>
  <c r="F44" i="16"/>
  <c r="G10" i="16"/>
  <c r="G24" i="16"/>
  <c r="G35" i="16"/>
  <c r="F17" i="16"/>
  <c r="F9" i="16"/>
  <c r="F4" i="16"/>
  <c r="F3" i="16"/>
  <c r="G43" i="16"/>
  <c r="F8" i="16"/>
  <c r="F16" i="16"/>
  <c r="F30" i="16"/>
  <c r="F41" i="16"/>
  <c r="F46" i="16"/>
  <c r="F17" i="15"/>
  <c r="G43" i="15"/>
  <c r="F10" i="15"/>
  <c r="G3" i="15"/>
  <c r="G32" i="15"/>
  <c r="F35" i="15"/>
  <c r="G4" i="15"/>
  <c r="F11" i="15"/>
  <c r="F27" i="15"/>
  <c r="F9" i="15"/>
  <c r="F44" i="15"/>
  <c r="G24" i="15"/>
  <c r="G38" i="15"/>
  <c r="F8" i="15"/>
  <c r="F16" i="15"/>
  <c r="F30" i="15"/>
  <c r="F41" i="15"/>
  <c r="F46" i="15"/>
  <c r="F6" i="15"/>
  <c r="F3" i="14"/>
  <c r="F9" i="14"/>
  <c r="F17" i="14"/>
  <c r="F32" i="14"/>
  <c r="F43" i="14"/>
  <c r="F44" i="14"/>
  <c r="G10" i="14"/>
  <c r="F27" i="14"/>
  <c r="F4" i="14"/>
  <c r="F24" i="14"/>
  <c r="F11" i="14"/>
  <c r="F38" i="14"/>
  <c r="G6" i="14"/>
  <c r="G45" i="14"/>
  <c r="F8" i="14"/>
  <c r="F16" i="14"/>
  <c r="F30" i="14"/>
  <c r="F41" i="14"/>
  <c r="F46" i="14"/>
  <c r="F35" i="14"/>
  <c r="F3" i="12"/>
  <c r="G32" i="12"/>
  <c r="F10" i="12"/>
  <c r="G4" i="12"/>
  <c r="G24" i="12"/>
  <c r="G35" i="12"/>
  <c r="G44" i="12"/>
  <c r="F17" i="12"/>
  <c r="F9" i="12"/>
  <c r="G43" i="12"/>
  <c r="F8" i="12"/>
  <c r="F16" i="12"/>
  <c r="F30" i="12"/>
  <c r="F41" i="12"/>
  <c r="F46" i="12"/>
  <c r="F43" i="13"/>
  <c r="F35" i="13"/>
  <c r="G4" i="13"/>
  <c r="G24" i="13"/>
  <c r="G44" i="13"/>
  <c r="F9" i="13"/>
  <c r="F10" i="13"/>
  <c r="F3" i="13"/>
  <c r="G17" i="13"/>
  <c r="G32" i="13"/>
  <c r="F8" i="13"/>
  <c r="F16" i="13"/>
  <c r="F30" i="13"/>
  <c r="F41" i="13"/>
  <c r="F46" i="13"/>
  <c r="F43" i="11"/>
  <c r="G3" i="11"/>
  <c r="G9" i="11"/>
  <c r="F10" i="11"/>
  <c r="F24" i="11"/>
  <c r="F35" i="11"/>
  <c r="F44" i="11"/>
  <c r="G4" i="11"/>
  <c r="G17" i="11"/>
  <c r="F32" i="11"/>
  <c r="F8" i="11"/>
  <c r="F16" i="11"/>
  <c r="F30" i="11"/>
  <c r="F41" i="11"/>
  <c r="F46" i="11"/>
  <c r="G43" i="10"/>
  <c r="F9" i="10"/>
  <c r="G3" i="10"/>
  <c r="F6" i="10"/>
  <c r="F27" i="10"/>
  <c r="F38" i="10"/>
  <c r="F45" i="10"/>
  <c r="G11" i="10"/>
  <c r="F32" i="10"/>
  <c r="G17" i="10"/>
  <c r="F8" i="10"/>
  <c r="F16" i="10"/>
  <c r="F30" i="10"/>
  <c r="F41" i="10"/>
  <c r="F46" i="10"/>
  <c r="F35" i="20"/>
  <c r="F32" i="20"/>
  <c r="E43" i="20"/>
  <c r="G43" i="20" s="1"/>
  <c r="F43" i="20" l="1"/>
  <c r="E46" i="20"/>
  <c r="G46" i="20" s="1"/>
  <c r="E45" i="20"/>
  <c r="G45" i="20" s="1"/>
  <c r="E44" i="20"/>
  <c r="G44" i="20" s="1"/>
  <c r="E41" i="20"/>
  <c r="G41" i="20" s="1"/>
  <c r="E38" i="20"/>
  <c r="G38" i="20" s="1"/>
  <c r="E30" i="20"/>
  <c r="G30" i="20" s="1"/>
  <c r="E27" i="20"/>
  <c r="G27" i="20" s="1"/>
  <c r="E24" i="20"/>
  <c r="G24" i="20" s="1"/>
  <c r="E17" i="20"/>
  <c r="F17" i="20" s="1"/>
  <c r="E16" i="20"/>
  <c r="G16" i="20" s="1"/>
  <c r="E11" i="20"/>
  <c r="F11" i="20" s="1"/>
  <c r="E10" i="20"/>
  <c r="G10" i="20" s="1"/>
  <c r="E9" i="20"/>
  <c r="G9" i="20" s="1"/>
  <c r="E8" i="20"/>
  <c r="F8" i="20" s="1"/>
  <c r="E6" i="20"/>
  <c r="G6" i="20" s="1"/>
  <c r="E4" i="20"/>
  <c r="G4" i="20" s="1"/>
  <c r="E3" i="20"/>
  <c r="G3" i="20" s="1"/>
  <c r="G11" i="20" l="1"/>
  <c r="F44" i="20"/>
  <c r="F41" i="20"/>
  <c r="F3" i="20"/>
  <c r="F9" i="20"/>
  <c r="F30" i="20"/>
  <c r="F45" i="20"/>
  <c r="G17" i="20"/>
  <c r="F27" i="20"/>
  <c r="F16" i="20"/>
  <c r="G8" i="20"/>
  <c r="F6" i="20"/>
  <c r="F4" i="20"/>
  <c r="F10" i="20"/>
  <c r="F24" i="20"/>
  <c r="F38" i="20"/>
  <c r="F46" i="20"/>
  <c r="C43" i="20"/>
  <c r="C43" i="17" l="1"/>
  <c r="C58" i="19" l="1"/>
  <c r="C56" i="19"/>
  <c r="C43" i="19"/>
  <c r="C58" i="18" l="1"/>
  <c r="C56" i="18"/>
  <c r="C43" i="18"/>
  <c r="C58" i="17"/>
  <c r="C56" i="17"/>
  <c r="C58" i="16"/>
  <c r="C56" i="16"/>
  <c r="C43" i="16"/>
  <c r="C58" i="15"/>
  <c r="C56" i="15"/>
  <c r="C43" i="15"/>
  <c r="C58" i="14"/>
  <c r="C56" i="14"/>
  <c r="C43" i="14"/>
  <c r="C43" i="13"/>
  <c r="C58" i="13"/>
  <c r="C56" i="13"/>
  <c r="C43" i="12"/>
  <c r="C58" i="12"/>
  <c r="C56" i="12"/>
  <c r="C43" i="11"/>
  <c r="C58" i="11"/>
  <c r="C56" i="11"/>
  <c r="C58" i="10"/>
  <c r="C56" i="10"/>
  <c r="C43" i="10"/>
</calcChain>
</file>

<file path=xl/sharedStrings.xml><?xml version="1.0" encoding="utf-8"?>
<sst xmlns="http://schemas.openxmlformats.org/spreadsheetml/2006/main" count="4104" uniqueCount="105">
  <si>
    <t>%CV</t>
  </si>
  <si>
    <t>Mean</t>
  </si>
  <si>
    <t>SD</t>
  </si>
  <si>
    <t>Distribution</t>
  </si>
  <si>
    <t>Lognormal</t>
  </si>
  <si>
    <t>Normal</t>
  </si>
  <si>
    <t>Parameter</t>
  </si>
  <si>
    <t>Source for SD</t>
  </si>
  <si>
    <t>Hematocrit fraction (HCT)</t>
  </si>
  <si>
    <t>Tissue volume, (as a fraction of BW)</t>
  </si>
  <si>
    <t>Tissue blood as a fraction of tissue volume (VTBC)</t>
  </si>
  <si>
    <t>Tissue blood flow (as a fraction of QC)</t>
  </si>
  <si>
    <t>Brain (QBRNC)</t>
  </si>
  <si>
    <t>Fat (QFATC)</t>
  </si>
  <si>
    <t>Liver (QLIVC)</t>
  </si>
  <si>
    <t>Tissue to plasma partition coefficient</t>
  </si>
  <si>
    <t>Brain (PBRN)</t>
  </si>
  <si>
    <t>Fat (PFAT)</t>
  </si>
  <si>
    <t>The rest of the body (PBOD)</t>
  </si>
  <si>
    <t>Liver (PLIV)</t>
  </si>
  <si>
    <t>RBC (PRBC)</t>
  </si>
  <si>
    <t>Free fraction</t>
  </si>
  <si>
    <t>Fraction unbound in liver (FULIV)</t>
  </si>
  <si>
    <t>Fraction unbound in brain (FUBRN)</t>
  </si>
  <si>
    <t>Fraction unbound in plasma (FUPLS)</t>
  </si>
  <si>
    <t>Fraction unbound in RBC (FURBC)</t>
  </si>
  <si>
    <t>Tissue permeability area product</t>
  </si>
  <si>
    <t>-</t>
  </si>
  <si>
    <t>Fixed</t>
  </si>
  <si>
    <t>Metabolic constants</t>
  </si>
  <si>
    <t>Clearance for carbaryl in the liver, L/h/kg liver (VKM1C)</t>
  </si>
  <si>
    <t>First order rate constant for chemical degradation, 1/h (KC)</t>
  </si>
  <si>
    <t>Clearance for carbaryl to 1-N in plasma, µmol/h/kgplasma (VKM2C)</t>
  </si>
  <si>
    <t>50% CV assumed</t>
  </si>
  <si>
    <t>Fraction absorbed to systemic circulation (FA)</t>
  </si>
  <si>
    <t>Fraction metabolized in the gut (FM)</t>
  </si>
  <si>
    <t>Urinary excretion for 1-N</t>
  </si>
  <si>
    <t>ChE parameters (PD parameters)</t>
  </si>
  <si>
    <t>Brain AChE activity, µmol/h/kg tissue(BRACHE)</t>
  </si>
  <si>
    <t>Plasma AChE activity, µmol/h/kg tissue (BACHE)</t>
  </si>
  <si>
    <t>Plasma BuChE activity, µmol/h/kg tissue(BBCHE)</t>
  </si>
  <si>
    <t>RBC AChE activity, µmol/h/kg tissue(RBACHE)</t>
  </si>
  <si>
    <t>AChE turnover rate,1/h(TRCE)</t>
  </si>
  <si>
    <t>BChE turnover rate, 1/h (TRBE)</t>
  </si>
  <si>
    <t>Ki for RBC AChE, 1/µM/h (KIACHERBC)</t>
  </si>
  <si>
    <t>Kr for RBC AChE, 1/h (KRACHERBC)</t>
  </si>
  <si>
    <t>Ki for brain AChE,1/µM/h (KIACHEBRN)</t>
  </si>
  <si>
    <t>Kr for brain AChE, 1/h (KRACHEBRN)</t>
  </si>
  <si>
    <t>Ki for plasma BuChE, 1/µM/h (KIBCHE)</t>
  </si>
  <si>
    <t>Kr for plasma BuChE1/h (KRBCHE)</t>
  </si>
  <si>
    <t>RBC AChE basal degradation, 1/h (KDACHERBC)</t>
  </si>
  <si>
    <t>Brain AChE basal degradation, 1/h (KDACHEBRN)</t>
  </si>
  <si>
    <t>Plasma BuChE basal degradation, 1/h (KDBCHE)</t>
  </si>
  <si>
    <t>30% CV assumed</t>
  </si>
  <si>
    <t>(-) 2 SD</t>
  </si>
  <si>
    <t>(+) 2 SD</t>
  </si>
  <si>
    <t xml:space="preserve">Respiratory factors </t>
  </si>
  <si>
    <t>Body weight (BODYWT)</t>
  </si>
  <si>
    <t>Body surface area (BSA)</t>
  </si>
  <si>
    <t>Cardiac output, L/h (CARDOUTPC)</t>
  </si>
  <si>
    <t>Brain (VOLBRAINC)</t>
  </si>
  <si>
    <t>Fat (VOLADIPC)</t>
  </si>
  <si>
    <t>Liver (VOLLIVER)</t>
  </si>
  <si>
    <t>Blood (VOLBLOODC)</t>
  </si>
  <si>
    <t>Rest of the body (VOLRESTC)</t>
  </si>
  <si>
    <t>Rest of the body (FRRESTC)</t>
  </si>
  <si>
    <t>Dead space (DS)</t>
  </si>
  <si>
    <t>Tidal volume (TV)</t>
  </si>
  <si>
    <t>Breathing rate (RSPER)</t>
  </si>
  <si>
    <t>Fat, L/h/kg0.75  (PAFC)</t>
  </si>
  <si>
    <t>The rest of the body, L/h/kg0.75 (PARC)</t>
  </si>
  <si>
    <t>Liver, L/h/kg0.75 (PALC)</t>
  </si>
  <si>
    <t>Brain, L/h/kg0.75 (PABC)</t>
  </si>
  <si>
    <t>RBC, L/h/kg0.75 (PARBC)</t>
  </si>
  <si>
    <t>1st order absorption rate, GI to liver, 1/h (KA)</t>
  </si>
  <si>
    <t>1st order excretion rate constant, 1/h/kg-0.25 (KENBC)</t>
  </si>
  <si>
    <t>References</t>
  </si>
  <si>
    <t>Wang and Murphy, 1982</t>
  </si>
  <si>
    <t>Main et al., 1972</t>
  </si>
  <si>
    <t>Human plasma doesn’t have AChE, therefore assumed to be 1</t>
  </si>
  <si>
    <t xml:space="preserve">Rest of the body (VOLRESTC) </t>
  </si>
  <si>
    <t>(as difference);1- (QBRNC+QFATC+QLIVC)</t>
  </si>
  <si>
    <t>(as difference); 0.85- (VBRNC+VFATC+VLIVC+VBLDC+VTBC)</t>
  </si>
  <si>
    <r>
      <t>fitted</t>
    </r>
    <r>
      <rPr>
        <vertAlign val="superscript"/>
        <sz val="12"/>
        <rFont val="Times New Roman"/>
        <family val="1"/>
      </rPr>
      <t>a</t>
    </r>
  </si>
  <si>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 xml:space="preserve"> The parameter value was fitted using tissue concentration data for carbaryl in Nong et al., 2008 due to the limitations of current in vitro partitioning methods when applied to fat</t>
    </r>
  </si>
  <si>
    <t>Nong et al., 2008</t>
  </si>
  <si>
    <t>Nong et al., 2008, adapted values sacled to tissue weight instead of BW</t>
  </si>
  <si>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The values are derived from equations adapted from Wu et al.,2014, Song et al.,2015 and Ruark et al.,2016 and fitted to NHANES 2005-2006 data. Values are provided in excel sheet "Life stage parameters_Male_SAP"</t>
    </r>
  </si>
  <si>
    <r>
      <rPr>
        <vertAlign val="superscript"/>
        <sz val="12"/>
        <rFont val="Times New Roman"/>
        <family val="1"/>
      </rPr>
      <t>c</t>
    </r>
    <r>
      <rPr>
        <sz val="12"/>
        <rFont val="Times New Roman"/>
        <family val="1"/>
      </rPr>
      <t xml:space="preserve"> Based on enzyme ontogeny, age specific Cl scaled from </t>
    </r>
    <r>
      <rPr>
        <i/>
        <sz val="12"/>
        <rFont val="Times New Roman"/>
        <family val="1"/>
      </rPr>
      <t>in vitro</t>
    </r>
    <r>
      <rPr>
        <sz val="12"/>
        <rFont val="Times New Roman"/>
        <family val="1"/>
      </rPr>
      <t xml:space="preserve"> derived adult CL data. Values are provided in excel sheet "Life stage parameters_Male_SAP"</t>
    </r>
  </si>
  <si>
    <t>Hwang and Schanker, 1974</t>
  </si>
  <si>
    <t>Assumption of rapid diffusion</t>
  </si>
  <si>
    <t>Plasma AChE basal degradation, 1/h (KDCHEPLS)</t>
  </si>
  <si>
    <r>
      <t>Life stage curve in excel sheet ""Life stage parameters_Male_SAP"</t>
    </r>
    <r>
      <rPr>
        <vertAlign val="superscript"/>
        <sz val="12"/>
        <rFont val="Times New Roman"/>
        <family val="1"/>
      </rPr>
      <t>b</t>
    </r>
  </si>
  <si>
    <t xml:space="preserve">Assumption </t>
  </si>
  <si>
    <t>Based on ICRP 2003</t>
  </si>
  <si>
    <r>
      <t>Based on</t>
    </r>
    <r>
      <rPr>
        <i/>
        <sz val="12"/>
        <rFont val="Times New Roman"/>
        <family val="1"/>
      </rPr>
      <t xml:space="preserve"> in vitro</t>
    </r>
    <r>
      <rPr>
        <sz val="12"/>
        <rFont val="Times New Roman"/>
        <family val="1"/>
      </rPr>
      <t xml:space="preserve"> data (Yoon et al., 2015)</t>
    </r>
  </si>
  <si>
    <r>
      <t>Based on</t>
    </r>
    <r>
      <rPr>
        <i/>
        <sz val="12"/>
        <rFont val="Times New Roman"/>
        <family val="1"/>
      </rPr>
      <t xml:space="preserve"> in vitro</t>
    </r>
    <r>
      <rPr>
        <sz val="12"/>
        <rFont val="Times New Roman"/>
        <family val="1"/>
      </rPr>
      <t xml:space="preserve"> data</t>
    </r>
    <r>
      <rPr>
        <vertAlign val="superscript"/>
        <sz val="12"/>
        <rFont val="Times New Roman"/>
        <family val="1"/>
      </rPr>
      <t>c</t>
    </r>
  </si>
  <si>
    <t>Fitted to Knaak et al., 1968</t>
  </si>
  <si>
    <t>Rat value adapted (Yoon et al., 2015)</t>
  </si>
  <si>
    <r>
      <t>Based on</t>
    </r>
    <r>
      <rPr>
        <i/>
        <sz val="12"/>
        <rFont val="Times New Roman"/>
        <family val="1"/>
      </rPr>
      <t xml:space="preserve"> in vitro</t>
    </r>
    <r>
      <rPr>
        <sz val="12"/>
        <rFont val="Times New Roman"/>
        <family val="1"/>
      </rPr>
      <t xml:space="preserve"> data; (Yoon et al., 2015)</t>
    </r>
  </si>
  <si>
    <r>
      <t xml:space="preserve">Based on </t>
    </r>
    <r>
      <rPr>
        <i/>
        <sz val="12"/>
        <rFont val="Times New Roman"/>
        <family val="1"/>
      </rPr>
      <t>in vitro</t>
    </r>
    <r>
      <rPr>
        <sz val="12"/>
        <rFont val="Times New Roman"/>
        <family val="1"/>
      </rPr>
      <t>data/assumption;  (Yoon et al., 2015)</t>
    </r>
  </si>
  <si>
    <t xml:space="preserve">   </t>
  </si>
  <si>
    <t>Rat vlaue adapted RBC data/assumption;  (Yoon et al., 2015)</t>
  </si>
  <si>
    <r>
      <t>Based on</t>
    </r>
    <r>
      <rPr>
        <i/>
        <sz val="12"/>
        <rFont val="Times New Roman"/>
        <family val="1"/>
      </rPr>
      <t xml:space="preserve"> in vitro</t>
    </r>
    <r>
      <rPr>
        <sz val="12"/>
        <rFont val="Times New Roman"/>
        <family val="1"/>
      </rPr>
      <t xml:space="preserve"> RBC data; (Yoon et al., 2015)</t>
    </r>
  </si>
  <si>
    <r>
      <t>Based on</t>
    </r>
    <r>
      <rPr>
        <i/>
        <sz val="12"/>
        <rFont val="Times New Roman"/>
        <family val="1"/>
      </rPr>
      <t xml:space="preserve"> in vitro</t>
    </r>
    <r>
      <rPr>
        <sz val="12"/>
        <rFont val="Times New Roman"/>
        <family val="1"/>
      </rPr>
      <t xml:space="preserve"> data (Yoon et al., 2015) and human ontogney (Smith et al., 2011)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</si>
</sst>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Times New Roman"/>
      <family val="2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9"/>
  <sheetViews>
    <sheetView topLeftCell="D35" workbookViewId="0">
      <selection activeCell="J43" sqref="J43"/>
    </sheetView>
  </sheetViews>
  <sheetFormatPr defaultColWidth="9" defaultRowHeight="15.5" x14ac:dyDescent="0.35"/>
  <cols>
    <col min="1" max="1" width="9" style="4"/>
    <col min="2" max="2" width="33.58203125" style="4" customWidth="1"/>
    <col min="3" max="3" width="11.5" style="4" bestFit="1" customWidth="1"/>
    <col min="4" max="4" width="9.08203125" style="4" bestFit="1" customWidth="1"/>
    <col min="5" max="7" width="11.33203125" style="4" bestFit="1" customWidth="1"/>
    <col min="8" max="8" width="12.58203125" style="4" customWidth="1"/>
    <col min="9" max="9" width="19.33203125" style="4" customWidth="1"/>
    <col min="10" max="10" width="68.25" style="20" customWidth="1"/>
    <col min="11" max="11" width="9" style="4" customWidth="1"/>
    <col min="12" max="12" width="9" style="4" hidden="1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11" t="s">
        <v>1</v>
      </c>
      <c r="D2" s="11" t="s">
        <v>0</v>
      </c>
      <c r="E2" s="11" t="s">
        <v>2</v>
      </c>
      <c r="F2" s="11" t="s">
        <v>54</v>
      </c>
      <c r="G2" s="11" t="s">
        <v>55</v>
      </c>
      <c r="H2" s="7" t="s">
        <v>3</v>
      </c>
      <c r="I2" s="7" t="s">
        <v>7</v>
      </c>
      <c r="J2" s="21" t="s">
        <v>76</v>
      </c>
    </row>
    <row r="3" spans="2:10" ht="19" thickBot="1" x14ac:dyDescent="0.4">
      <c r="B3" s="1" t="s">
        <v>57</v>
      </c>
      <c r="C3" s="2">
        <v>6.9154266062882783</v>
      </c>
      <c r="D3" s="2">
        <v>30</v>
      </c>
      <c r="E3" s="2">
        <f>(D3*C3)/100</f>
        <v>2.0746279818864837</v>
      </c>
      <c r="F3" s="2">
        <f>C3-(E3*2)</f>
        <v>2.766170642515311</v>
      </c>
      <c r="G3" s="2">
        <f>C3+(E3*2)</f>
        <v>11.064682570061246</v>
      </c>
      <c r="H3" s="3" t="s">
        <v>4</v>
      </c>
      <c r="I3" s="3" t="s">
        <v>53</v>
      </c>
      <c r="J3" s="22" t="s">
        <v>92</v>
      </c>
    </row>
    <row r="4" spans="2:10" ht="19" thickBot="1" x14ac:dyDescent="0.4">
      <c r="B4" s="1" t="s">
        <v>8</v>
      </c>
      <c r="C4" s="2">
        <v>0.35899999999999999</v>
      </c>
      <c r="D4" s="2">
        <v>30</v>
      </c>
      <c r="E4" s="2">
        <f t="shared" ref="E4:E11" si="0">(D4*C4)/100</f>
        <v>0.10769999999999999</v>
      </c>
      <c r="F4" s="2">
        <f t="shared" ref="F4:F11" si="1">C4-(E4*2)</f>
        <v>0.14360000000000001</v>
      </c>
      <c r="G4" s="2">
        <f t="shared" ref="G4:G11" si="2">C4+(E4*2)</f>
        <v>0.57440000000000002</v>
      </c>
      <c r="H4" s="3" t="s">
        <v>4</v>
      </c>
      <c r="I4" s="3" t="s">
        <v>53</v>
      </c>
      <c r="J4" s="22" t="s">
        <v>92</v>
      </c>
    </row>
    <row r="5" spans="2:10" ht="19" thickBot="1" x14ac:dyDescent="0.4">
      <c r="B5" s="12" t="s">
        <v>58</v>
      </c>
      <c r="C5" s="9">
        <v>0.36748414020496839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19" thickBot="1" x14ac:dyDescent="0.4">
      <c r="B6" s="1" t="s">
        <v>59</v>
      </c>
      <c r="C6" s="2">
        <v>83.98</v>
      </c>
      <c r="D6" s="2">
        <v>30</v>
      </c>
      <c r="E6" s="2">
        <f t="shared" si="0"/>
        <v>25.194000000000003</v>
      </c>
      <c r="F6" s="2">
        <f t="shared" si="1"/>
        <v>33.591999999999999</v>
      </c>
      <c r="G6" s="2">
        <f t="shared" si="2"/>
        <v>134.36799999999999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19" thickBot="1" x14ac:dyDescent="0.4">
      <c r="B8" s="1" t="s">
        <v>60</v>
      </c>
      <c r="C8" s="2">
        <v>9.4584634465177397E-2</v>
      </c>
      <c r="D8" s="2">
        <v>30</v>
      </c>
      <c r="E8" s="2">
        <f t="shared" si="0"/>
        <v>2.8375390339553216E-2</v>
      </c>
      <c r="F8" s="2">
        <f t="shared" si="1"/>
        <v>3.7833853786070966E-2</v>
      </c>
      <c r="G8" s="2">
        <f t="shared" si="2"/>
        <v>0.15133541514428384</v>
      </c>
      <c r="H8" s="3" t="s">
        <v>5</v>
      </c>
      <c r="I8" s="3" t="s">
        <v>53</v>
      </c>
      <c r="J8" s="22" t="s">
        <v>92</v>
      </c>
    </row>
    <row r="9" spans="2:10" ht="19" thickBot="1" x14ac:dyDescent="0.4">
      <c r="B9" s="1" t="s">
        <v>61</v>
      </c>
      <c r="C9" s="2">
        <v>0.37969999999999998</v>
      </c>
      <c r="D9" s="2">
        <v>30</v>
      </c>
      <c r="E9" s="2">
        <f t="shared" si="0"/>
        <v>0.11391</v>
      </c>
      <c r="F9" s="2">
        <f t="shared" si="1"/>
        <v>0.15187999999999999</v>
      </c>
      <c r="G9" s="2">
        <f t="shared" si="2"/>
        <v>0.60751999999999995</v>
      </c>
      <c r="H9" s="3" t="s">
        <v>5</v>
      </c>
      <c r="I9" s="3" t="s">
        <v>53</v>
      </c>
      <c r="J9" s="22" t="s">
        <v>92</v>
      </c>
    </row>
    <row r="10" spans="2:10" ht="19" thickBot="1" x14ac:dyDescent="0.4">
      <c r="B10" s="1" t="s">
        <v>62</v>
      </c>
      <c r="C10" s="2">
        <v>3.2752985087047701E-2</v>
      </c>
      <c r="D10" s="2">
        <v>30</v>
      </c>
      <c r="E10" s="2">
        <f t="shared" si="0"/>
        <v>9.8258955261143095E-3</v>
      </c>
      <c r="F10" s="2">
        <f t="shared" si="1"/>
        <v>1.3101194034819082E-2</v>
      </c>
      <c r="G10" s="2">
        <f t="shared" si="2"/>
        <v>5.240477613927632E-2</v>
      </c>
      <c r="H10" s="3" t="s">
        <v>5</v>
      </c>
      <c r="I10" s="3" t="s">
        <v>53</v>
      </c>
      <c r="J10" s="22" t="s">
        <v>92</v>
      </c>
    </row>
    <row r="11" spans="2:10" ht="19" thickBot="1" x14ac:dyDescent="0.4">
      <c r="B11" s="1" t="s">
        <v>63</v>
      </c>
      <c r="C11" s="2">
        <v>0.09</v>
      </c>
      <c r="D11" s="2">
        <v>30</v>
      </c>
      <c r="E11" s="2">
        <f t="shared" si="0"/>
        <v>2.6999999999999996E-2</v>
      </c>
      <c r="F11" s="2">
        <f t="shared" si="1"/>
        <v>3.6000000000000004E-2</v>
      </c>
      <c r="G11" s="2">
        <f t="shared" si="2"/>
        <v>0.14399999999999999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80</v>
      </c>
      <c r="C13" s="9">
        <v>0.20499999999999999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19" thickBot="1" x14ac:dyDescent="0.4">
      <c r="B15" s="12" t="s">
        <v>12</v>
      </c>
      <c r="C15" s="9">
        <v>0.36899999999999999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19" thickBot="1" x14ac:dyDescent="0.4">
      <c r="B16" s="1" t="s">
        <v>13</v>
      </c>
      <c r="C16" s="9">
        <v>7.9799999999999996E-2</v>
      </c>
      <c r="D16" s="2">
        <v>30</v>
      </c>
      <c r="E16" s="2">
        <f t="shared" ref="E16:E17" si="3">(D16*C16)/100</f>
        <v>2.3939999999999996E-2</v>
      </c>
      <c r="F16" s="2">
        <f t="shared" ref="F16:F17" si="4">C16-(E16*2)</f>
        <v>3.1920000000000004E-2</v>
      </c>
      <c r="G16" s="2">
        <f t="shared" ref="G16:G17" si="5">C16+(E16*2)</f>
        <v>0.12767999999999999</v>
      </c>
      <c r="H16" s="3" t="s">
        <v>5</v>
      </c>
      <c r="I16" s="3" t="s">
        <v>53</v>
      </c>
      <c r="J16" s="22" t="s">
        <v>92</v>
      </c>
    </row>
    <row r="17" spans="2:10" ht="19" thickBot="1" x14ac:dyDescent="0.4">
      <c r="B17" s="1" t="s">
        <v>14</v>
      </c>
      <c r="C17" s="9">
        <v>0.2336</v>
      </c>
      <c r="D17" s="2">
        <v>30</v>
      </c>
      <c r="E17" s="2">
        <f t="shared" si="3"/>
        <v>7.0080000000000003E-2</v>
      </c>
      <c r="F17" s="2">
        <f t="shared" si="4"/>
        <v>9.3439999999999995E-2</v>
      </c>
      <c r="G17" s="2">
        <f t="shared" si="5"/>
        <v>0.37375999999999998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0.317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1.6002971636388953E-2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8.6999999999999994E-2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202.2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16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16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16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3.77</v>
      </c>
      <c r="D41" s="2">
        <v>50</v>
      </c>
      <c r="E41" s="2">
        <f t="shared" ref="E41" si="6">(D41*C41)/100</f>
        <v>1.885</v>
      </c>
      <c r="F41" s="2">
        <f t="shared" ref="F41" si="7">C41-(E41*2)</f>
        <v>0</v>
      </c>
      <c r="G41" s="2">
        <f t="shared" ref="G41" si="8">C41+(E41*2)</f>
        <v>7.54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0.27*23.7</f>
        <v>6.399</v>
      </c>
      <c r="D43" s="2">
        <v>50</v>
      </c>
      <c r="E43" s="2">
        <f t="shared" ref="E43" si="9">(D43*C43)/100</f>
        <v>3.1995</v>
      </c>
      <c r="F43" s="2">
        <f t="shared" ref="F43" si="10">C43-(E43*2)</f>
        <v>0</v>
      </c>
      <c r="G43" s="2">
        <f t="shared" ref="G43" si="11">C43+(E43*2)</f>
        <v>12.798</v>
      </c>
      <c r="H43" s="3" t="s">
        <v>4</v>
      </c>
      <c r="I43" s="3" t="s">
        <v>33</v>
      </c>
      <c r="J43" s="22" t="s">
        <v>104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ref="E44:E46" si="12">(D44*C44)/100</f>
        <v>1.95</v>
      </c>
      <c r="F44" s="2">
        <f t="shared" ref="F44:F46" si="13">C44-(E44*2)</f>
        <v>2.6</v>
      </c>
      <c r="G44" s="2">
        <f t="shared" ref="G44:G46" si="14">C44+(E44*2)</f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0.3</v>
      </c>
      <c r="D45" s="2">
        <v>30</v>
      </c>
      <c r="E45" s="2">
        <f t="shared" si="12"/>
        <v>0.09</v>
      </c>
      <c r="F45" s="2">
        <f t="shared" si="13"/>
        <v>0.12</v>
      </c>
      <c r="G45" s="2">
        <f t="shared" si="14"/>
        <v>0.48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12"/>
        <v>0.125</v>
      </c>
      <c r="F46" s="2">
        <f t="shared" si="13"/>
        <v>0</v>
      </c>
      <c r="G46" s="2">
        <f t="shared" si="14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 t="s">
        <v>101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  <pageSetup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9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51.25" style="4" customWidth="1"/>
    <col min="11" max="11" width="9" style="4" customWidth="1"/>
    <col min="12" max="12" width="10.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54</v>
      </c>
      <c r="G2" s="6" t="s">
        <v>55</v>
      </c>
      <c r="H2" s="7" t="s">
        <v>3</v>
      </c>
      <c r="I2" s="7" t="s">
        <v>7</v>
      </c>
      <c r="J2" s="21" t="s">
        <v>76</v>
      </c>
    </row>
    <row r="3" spans="2:10" ht="34.5" thickBot="1" x14ac:dyDescent="0.4">
      <c r="B3" s="1" t="s">
        <v>57</v>
      </c>
      <c r="C3" s="2">
        <v>73.661395701562682</v>
      </c>
      <c r="D3" s="2">
        <v>30</v>
      </c>
      <c r="E3" s="2">
        <f>(D3*C3)/100</f>
        <v>22.098418710468806</v>
      </c>
      <c r="F3" s="2">
        <f>C3-(E3*2)</f>
        <v>29.46455828062507</v>
      </c>
      <c r="G3" s="2">
        <f>C3+(E3*2)</f>
        <v>117.85823312250029</v>
      </c>
      <c r="H3" s="3" t="s">
        <v>4</v>
      </c>
      <c r="I3" s="3" t="s">
        <v>53</v>
      </c>
      <c r="J3" s="22" t="s">
        <v>92</v>
      </c>
    </row>
    <row r="4" spans="2:10" ht="34.5" thickBot="1" x14ac:dyDescent="0.4">
      <c r="B4" s="1" t="s">
        <v>8</v>
      </c>
      <c r="C4" s="2">
        <v>0.44572691734999997</v>
      </c>
      <c r="D4" s="2">
        <v>30</v>
      </c>
      <c r="E4" s="2">
        <f t="shared" ref="E4:E11" si="0">(D4*C4)/100</f>
        <v>0.13371807520499998</v>
      </c>
      <c r="F4" s="2">
        <f t="shared" ref="F4:F11" si="1">C4-(E4*2)</f>
        <v>0.17829076694000001</v>
      </c>
      <c r="G4" s="2">
        <f t="shared" ref="G4:G11" si="2">C4+(E4*2)</f>
        <v>0.71316306775999994</v>
      </c>
      <c r="H4" s="3" t="s">
        <v>4</v>
      </c>
      <c r="I4" s="3" t="s">
        <v>53</v>
      </c>
      <c r="J4" s="22" t="s">
        <v>92</v>
      </c>
    </row>
    <row r="5" spans="2:10" ht="34.5" thickBot="1" x14ac:dyDescent="0.4">
      <c r="B5" s="12" t="s">
        <v>58</v>
      </c>
      <c r="C5" s="9">
        <v>1.8415135695579758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34.5" thickBot="1" x14ac:dyDescent="0.4">
      <c r="B6" s="1" t="s">
        <v>59</v>
      </c>
      <c r="C6" s="2">
        <v>386.71784960717497</v>
      </c>
      <c r="D6" s="2">
        <v>30</v>
      </c>
      <c r="E6" s="2">
        <f t="shared" si="0"/>
        <v>116.01535488215249</v>
      </c>
      <c r="F6" s="2">
        <f t="shared" si="1"/>
        <v>154.68713984286998</v>
      </c>
      <c r="G6" s="2">
        <f t="shared" si="2"/>
        <v>618.74855937147993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34.5" thickBot="1" x14ac:dyDescent="0.4">
      <c r="B8" s="1" t="s">
        <v>60</v>
      </c>
      <c r="C8" s="2">
        <v>1.9233575376167399E-2</v>
      </c>
      <c r="D8" s="2">
        <v>30</v>
      </c>
      <c r="E8" s="2">
        <f t="shared" si="0"/>
        <v>5.7700726128502196E-3</v>
      </c>
      <c r="F8" s="2">
        <f t="shared" si="1"/>
        <v>7.6934301504669594E-3</v>
      </c>
      <c r="G8" s="2">
        <f t="shared" si="2"/>
        <v>3.0773720601867838E-2</v>
      </c>
      <c r="H8" s="3" t="s">
        <v>5</v>
      </c>
      <c r="I8" s="3" t="s">
        <v>53</v>
      </c>
      <c r="J8" s="22" t="s">
        <v>92</v>
      </c>
    </row>
    <row r="9" spans="2:10" ht="34.5" thickBot="1" x14ac:dyDescent="0.4">
      <c r="B9" s="1" t="s">
        <v>61</v>
      </c>
      <c r="C9" s="2">
        <v>0.40445689774121357</v>
      </c>
      <c r="D9" s="2">
        <v>30</v>
      </c>
      <c r="E9" s="2">
        <f t="shared" si="0"/>
        <v>0.12133706932236407</v>
      </c>
      <c r="F9" s="2">
        <f t="shared" si="1"/>
        <v>0.16178275909648543</v>
      </c>
      <c r="G9" s="2">
        <f t="shared" si="2"/>
        <v>0.64713103638594172</v>
      </c>
      <c r="H9" s="3" t="s">
        <v>5</v>
      </c>
      <c r="I9" s="3" t="s">
        <v>53</v>
      </c>
      <c r="J9" s="22" t="s">
        <v>92</v>
      </c>
    </row>
    <row r="10" spans="2:10" ht="34.5" thickBot="1" x14ac:dyDescent="0.4">
      <c r="B10" s="1" t="s">
        <v>62</v>
      </c>
      <c r="C10" s="2">
        <v>1.945076038135693E-2</v>
      </c>
      <c r="D10" s="2">
        <v>30</v>
      </c>
      <c r="E10" s="2">
        <f t="shared" si="0"/>
        <v>5.835228114407078E-3</v>
      </c>
      <c r="F10" s="2">
        <f t="shared" si="1"/>
        <v>7.7803041525427736E-3</v>
      </c>
      <c r="G10" s="2">
        <f t="shared" si="2"/>
        <v>3.1121216610171087E-2</v>
      </c>
      <c r="H10" s="3" t="s">
        <v>5</v>
      </c>
      <c r="I10" s="3" t="s">
        <v>53</v>
      </c>
      <c r="J10" s="22" t="s">
        <v>92</v>
      </c>
    </row>
    <row r="11" spans="2:10" ht="34.5" thickBot="1" x14ac:dyDescent="0.4">
      <c r="B11" s="1" t="s">
        <v>63</v>
      </c>
      <c r="C11" s="2">
        <v>5.4959705773462333E-2</v>
      </c>
      <c r="D11" s="2">
        <v>30</v>
      </c>
      <c r="E11" s="2">
        <f t="shared" si="0"/>
        <v>1.6487911732038701E-2</v>
      </c>
      <c r="F11" s="2">
        <f t="shared" si="1"/>
        <v>2.1983882309384931E-2</v>
      </c>
      <c r="G11" s="2">
        <f t="shared" si="2"/>
        <v>8.7935529237539736E-2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31.5" thickBot="1" x14ac:dyDescent="0.4">
      <c r="B13" s="12" t="s">
        <v>64</v>
      </c>
      <c r="C13" s="9">
        <v>0.435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34.5" thickBot="1" x14ac:dyDescent="0.4">
      <c r="B15" s="12" t="s">
        <v>12</v>
      </c>
      <c r="C15" s="9">
        <v>0.11600317744683623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34.5" thickBot="1" x14ac:dyDescent="0.4">
      <c r="B16" s="1" t="s">
        <v>13</v>
      </c>
      <c r="C16" s="9">
        <v>9.4188592624666181E-2</v>
      </c>
      <c r="D16" s="2">
        <v>30</v>
      </c>
      <c r="E16" s="2">
        <f t="shared" ref="E16:E17" si="3">(D16*C16)/100</f>
        <v>2.8256577787399855E-2</v>
      </c>
      <c r="F16" s="2">
        <f t="shared" ref="F16:F17" si="4">C16-(E16*2)</f>
        <v>3.7675437049866471E-2</v>
      </c>
      <c r="G16" s="2">
        <f t="shared" ref="G16:G17" si="5">C16+(E16*2)</f>
        <v>0.15070174819946588</v>
      </c>
      <c r="H16" s="3" t="s">
        <v>5</v>
      </c>
      <c r="I16" s="3" t="s">
        <v>53</v>
      </c>
      <c r="J16" s="22" t="s">
        <v>92</v>
      </c>
    </row>
    <row r="17" spans="2:10" ht="34.5" thickBot="1" x14ac:dyDescent="0.4">
      <c r="B17" s="1" t="s">
        <v>14</v>
      </c>
      <c r="C17" s="9">
        <v>0.22205703108015684</v>
      </c>
      <c r="D17" s="2">
        <v>30</v>
      </c>
      <c r="E17" s="2">
        <f t="shared" si="3"/>
        <v>6.6617109324047061E-2</v>
      </c>
      <c r="F17" s="2">
        <f t="shared" si="4"/>
        <v>8.882281243206272E-2</v>
      </c>
      <c r="G17" s="2">
        <f t="shared" si="5"/>
        <v>0.35529124972825099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0.621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0.12729214784243464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1.1599999999999999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1333.5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31.5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31.5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31.5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19.59</v>
      </c>
      <c r="D41" s="2">
        <v>50</v>
      </c>
      <c r="E41" s="2">
        <f t="shared" ref="E41" si="6">(D41*C41)/100</f>
        <v>9.7949999999999999</v>
      </c>
      <c r="F41" s="2">
        <f t="shared" ref="F41" si="7">C41-(E41*2)</f>
        <v>0</v>
      </c>
      <c r="G41" s="2">
        <f t="shared" ref="G41" si="8">C41+(E41*2)</f>
        <v>39.18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33</v>
      </c>
      <c r="J43" s="22" t="s">
        <v>95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J69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56.25" style="4" customWidth="1"/>
    <col min="11" max="11" width="9" style="4" customWidth="1"/>
    <col min="12" max="12" width="9.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54</v>
      </c>
      <c r="G2" s="6" t="s">
        <v>55</v>
      </c>
      <c r="H2" s="7" t="s">
        <v>3</v>
      </c>
      <c r="I2" s="7" t="s">
        <v>7</v>
      </c>
      <c r="J2" s="21" t="s">
        <v>76</v>
      </c>
    </row>
    <row r="3" spans="2:10" ht="34.5" thickBot="1" x14ac:dyDescent="0.4">
      <c r="B3" s="1" t="s">
        <v>57</v>
      </c>
      <c r="C3" s="2">
        <v>72.4187460829949</v>
      </c>
      <c r="D3" s="2">
        <v>30</v>
      </c>
      <c r="E3" s="2">
        <f>(D3*C3)/100</f>
        <v>21.72562382489847</v>
      </c>
      <c r="F3" s="2">
        <f>C3-(E3*2)</f>
        <v>28.96749843319796</v>
      </c>
      <c r="G3" s="2">
        <f>C3+(E3*2)</f>
        <v>115.86999373279184</v>
      </c>
      <c r="H3" s="3" t="s">
        <v>4</v>
      </c>
      <c r="I3" s="3" t="s">
        <v>53</v>
      </c>
      <c r="J3" s="22" t="s">
        <v>92</v>
      </c>
    </row>
    <row r="4" spans="2:10" ht="34.5" thickBot="1" x14ac:dyDescent="0.4">
      <c r="B4" s="1" t="s">
        <v>8</v>
      </c>
      <c r="C4" s="2">
        <v>0.43969860000000005</v>
      </c>
      <c r="D4" s="2">
        <v>30</v>
      </c>
      <c r="E4" s="2">
        <f t="shared" ref="E4:E11" si="0">(D4*C4)/100</f>
        <v>0.13190958000000003</v>
      </c>
      <c r="F4" s="2">
        <f t="shared" ref="F4:F11" si="1">C4-(E4*2)</f>
        <v>0.17587944</v>
      </c>
      <c r="G4" s="2">
        <f t="shared" ref="G4:G11" si="2">C4+(E4*2)</f>
        <v>0.7035177600000001</v>
      </c>
      <c r="H4" s="3" t="s">
        <v>4</v>
      </c>
      <c r="I4" s="3" t="s">
        <v>53</v>
      </c>
      <c r="J4" s="22" t="s">
        <v>92</v>
      </c>
    </row>
    <row r="5" spans="2:10" ht="34.5" thickBot="1" x14ac:dyDescent="0.4">
      <c r="B5" s="12" t="s">
        <v>58</v>
      </c>
      <c r="C5" s="9">
        <v>1.8254486383687709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34.5" thickBot="1" x14ac:dyDescent="0.4">
      <c r="B6" s="1" t="s">
        <v>59</v>
      </c>
      <c r="C6" s="2">
        <v>383.34421405744189</v>
      </c>
      <c r="D6" s="2">
        <v>30</v>
      </c>
      <c r="E6" s="2">
        <f t="shared" si="0"/>
        <v>115.00326421723257</v>
      </c>
      <c r="F6" s="2">
        <f t="shared" si="1"/>
        <v>153.33768562297675</v>
      </c>
      <c r="G6" s="2">
        <f t="shared" si="2"/>
        <v>613.350742491907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34.5" thickBot="1" x14ac:dyDescent="0.4">
      <c r="B8" s="1" t="s">
        <v>60</v>
      </c>
      <c r="C8" s="2">
        <v>1.9633768555602213E-2</v>
      </c>
      <c r="D8" s="2">
        <v>30</v>
      </c>
      <c r="E8" s="2">
        <f t="shared" si="0"/>
        <v>5.8901305666806637E-3</v>
      </c>
      <c r="F8" s="2">
        <f t="shared" si="1"/>
        <v>7.8535074222408855E-3</v>
      </c>
      <c r="G8" s="2">
        <f t="shared" si="2"/>
        <v>3.1414029688963542E-2</v>
      </c>
      <c r="H8" s="3" t="s">
        <v>5</v>
      </c>
      <c r="I8" s="3" t="s">
        <v>53</v>
      </c>
      <c r="J8" s="22" t="s">
        <v>92</v>
      </c>
    </row>
    <row r="9" spans="2:10" ht="34.5" thickBot="1" x14ac:dyDescent="0.4">
      <c r="B9" s="1" t="s">
        <v>61</v>
      </c>
      <c r="C9" s="2">
        <v>0.40628813890223664</v>
      </c>
      <c r="D9" s="2">
        <v>30</v>
      </c>
      <c r="E9" s="2">
        <f t="shared" si="0"/>
        <v>0.121886441670671</v>
      </c>
      <c r="F9" s="2">
        <f t="shared" si="1"/>
        <v>0.16251525556089463</v>
      </c>
      <c r="G9" s="2">
        <f t="shared" si="2"/>
        <v>0.65006102224357865</v>
      </c>
      <c r="H9" s="3" t="s">
        <v>5</v>
      </c>
      <c r="I9" s="3" t="s">
        <v>53</v>
      </c>
      <c r="J9" s="22" t="s">
        <v>92</v>
      </c>
    </row>
    <row r="10" spans="2:10" ht="34.5" thickBot="1" x14ac:dyDescent="0.4">
      <c r="B10" s="1" t="s">
        <v>62</v>
      </c>
      <c r="C10" s="2">
        <v>1.9575317008837804E-2</v>
      </c>
      <c r="D10" s="2">
        <v>30</v>
      </c>
      <c r="E10" s="2">
        <f t="shared" si="0"/>
        <v>5.872595102651341E-3</v>
      </c>
      <c r="F10" s="2">
        <f t="shared" si="1"/>
        <v>7.8301268035351219E-3</v>
      </c>
      <c r="G10" s="2">
        <f t="shared" si="2"/>
        <v>3.1320507214140487E-2</v>
      </c>
      <c r="H10" s="3" t="s">
        <v>5</v>
      </c>
      <c r="I10" s="3" t="s">
        <v>53</v>
      </c>
      <c r="J10" s="22" t="s">
        <v>92</v>
      </c>
    </row>
    <row r="11" spans="2:10" ht="34.5" thickBot="1" x14ac:dyDescent="0.4">
      <c r="B11" s="1" t="s">
        <v>63</v>
      </c>
      <c r="C11" s="2">
        <v>5.5314089954021067E-2</v>
      </c>
      <c r="D11" s="2">
        <v>30</v>
      </c>
      <c r="E11" s="2">
        <f t="shared" si="0"/>
        <v>1.6594226986206318E-2</v>
      </c>
      <c r="F11" s="2">
        <f t="shared" si="1"/>
        <v>2.2125635981608431E-2</v>
      </c>
      <c r="G11" s="2">
        <f t="shared" si="2"/>
        <v>8.8502543926433697E-2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64</v>
      </c>
      <c r="C13" s="9">
        <v>0.42799999999999999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34.5" thickBot="1" x14ac:dyDescent="0.4">
      <c r="B15" s="12" t="s">
        <v>12</v>
      </c>
      <c r="C15" s="9">
        <v>0.11600317744683623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34.5" thickBot="1" x14ac:dyDescent="0.4">
      <c r="B16" s="1" t="s">
        <v>13</v>
      </c>
      <c r="C16" s="9">
        <v>9.4615046045726348E-2</v>
      </c>
      <c r="D16" s="2">
        <v>30</v>
      </c>
      <c r="E16" s="2">
        <f t="shared" ref="E16:E17" si="3">(D16*C16)/100</f>
        <v>2.8384513813717902E-2</v>
      </c>
      <c r="F16" s="2">
        <f t="shared" ref="F16:F17" si="4">C16-(E16*2)</f>
        <v>3.7846018418290543E-2</v>
      </c>
      <c r="G16" s="2">
        <f t="shared" ref="G16:G17" si="5">C16+(E16*2)</f>
        <v>0.15138407367316215</v>
      </c>
      <c r="H16" s="3" t="s">
        <v>5</v>
      </c>
      <c r="I16" s="3" t="s">
        <v>53</v>
      </c>
      <c r="J16" s="22" t="s">
        <v>92</v>
      </c>
    </row>
    <row r="17" spans="2:10" ht="34.5" thickBot="1" x14ac:dyDescent="0.4">
      <c r="B17" s="1" t="s">
        <v>14</v>
      </c>
      <c r="C17" s="9">
        <v>0.22196748258791435</v>
      </c>
      <c r="D17" s="2">
        <v>30</v>
      </c>
      <c r="E17" s="2">
        <f t="shared" si="3"/>
        <v>6.6590244776374305E-2</v>
      </c>
      <c r="F17" s="2">
        <f t="shared" si="4"/>
        <v>8.878699303516574E-2</v>
      </c>
      <c r="G17" s="2">
        <f t="shared" si="5"/>
        <v>0.35514797214066296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0.62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0.12738162092713276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1.1579999999999999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1334.23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31.5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31.5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31.5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17.600000000000001</v>
      </c>
      <c r="D41" s="2">
        <v>50</v>
      </c>
      <c r="E41" s="2">
        <f t="shared" ref="E41" si="6">(D41*C41)/100</f>
        <v>8.8000000000000007</v>
      </c>
      <c r="F41" s="2">
        <f t="shared" ref="F41" si="7">C41-(E41*2)</f>
        <v>0</v>
      </c>
      <c r="G41" s="2">
        <f t="shared" ref="G41" si="8">C41+(E41*2)</f>
        <v>35.200000000000003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33</v>
      </c>
      <c r="J43" s="22" t="s">
        <v>95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L69"/>
  <sheetViews>
    <sheetView topLeftCell="A30" zoomScale="80" zoomScaleNormal="80" workbookViewId="0">
      <selection activeCell="J43" sqref="J43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61.5" style="4" customWidth="1"/>
    <col min="11" max="11" width="9" style="4" customWidth="1"/>
    <col min="12" max="12" width="9" style="4" hidden="1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54</v>
      </c>
      <c r="G2" s="6" t="s">
        <v>55</v>
      </c>
      <c r="H2" s="7" t="s">
        <v>3</v>
      </c>
      <c r="I2" s="7" t="s">
        <v>7</v>
      </c>
      <c r="J2" s="21" t="s">
        <v>76</v>
      </c>
    </row>
    <row r="3" spans="2:10" ht="19" thickBot="1" x14ac:dyDescent="0.4">
      <c r="B3" s="1" t="s">
        <v>57</v>
      </c>
      <c r="C3" s="2">
        <v>9.363369181598614</v>
      </c>
      <c r="D3" s="2">
        <v>30</v>
      </c>
      <c r="E3" s="2">
        <f>(D3*C3)/100</f>
        <v>2.8090107544795844</v>
      </c>
      <c r="F3" s="2">
        <f>C3-(E3*2)</f>
        <v>3.7453476726394452</v>
      </c>
      <c r="G3" s="2">
        <f>C3+(E3*2)</f>
        <v>14.981390690557783</v>
      </c>
      <c r="H3" s="3" t="s">
        <v>4</v>
      </c>
      <c r="I3" s="3" t="s">
        <v>53</v>
      </c>
      <c r="J3" s="22" t="s">
        <v>92</v>
      </c>
    </row>
    <row r="4" spans="2:10" ht="19" thickBot="1" x14ac:dyDescent="0.4">
      <c r="B4" s="1" t="s">
        <v>8</v>
      </c>
      <c r="C4" s="2">
        <v>0.35899999999999999</v>
      </c>
      <c r="D4" s="2">
        <v>30</v>
      </c>
      <c r="E4" s="2">
        <f t="shared" ref="E4:E11" si="0">(D4*C4)/100</f>
        <v>0.10769999999999999</v>
      </c>
      <c r="F4" s="2">
        <f t="shared" ref="F4:F11" si="1">C4-(E4*2)</f>
        <v>0.14360000000000001</v>
      </c>
      <c r="G4" s="2">
        <f t="shared" ref="G4:G11" si="2">C4+(E4*2)</f>
        <v>0.57440000000000002</v>
      </c>
      <c r="H4" s="3" t="s">
        <v>4</v>
      </c>
      <c r="I4" s="3" t="s">
        <v>53</v>
      </c>
      <c r="J4" s="22" t="s">
        <v>92</v>
      </c>
    </row>
    <row r="5" spans="2:10" ht="19" thickBot="1" x14ac:dyDescent="0.4">
      <c r="B5" s="12" t="s">
        <v>58</v>
      </c>
      <c r="C5" s="9">
        <v>0.45489149627609493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19" thickBot="1" x14ac:dyDescent="0.4">
      <c r="B6" s="1" t="s">
        <v>59</v>
      </c>
      <c r="C6" s="2">
        <v>95.527214217979946</v>
      </c>
      <c r="D6" s="2">
        <v>30</v>
      </c>
      <c r="E6" s="2">
        <f t="shared" si="0"/>
        <v>28.658164265393985</v>
      </c>
      <c r="F6" s="2">
        <f t="shared" si="1"/>
        <v>38.210885687191976</v>
      </c>
      <c r="G6" s="2">
        <f t="shared" si="2"/>
        <v>152.8435427487679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19" thickBot="1" x14ac:dyDescent="0.4">
      <c r="B8" s="1" t="s">
        <v>60</v>
      </c>
      <c r="C8" s="2">
        <v>8.8216646024866063E-2</v>
      </c>
      <c r="D8" s="2">
        <v>30</v>
      </c>
      <c r="E8" s="2">
        <f t="shared" si="0"/>
        <v>2.6464993807459817E-2</v>
      </c>
      <c r="F8" s="2">
        <f t="shared" si="1"/>
        <v>3.5286658409946429E-2</v>
      </c>
      <c r="G8" s="2">
        <f t="shared" si="2"/>
        <v>0.14114663363978569</v>
      </c>
      <c r="H8" s="3" t="s">
        <v>5</v>
      </c>
      <c r="I8" s="3" t="s">
        <v>53</v>
      </c>
      <c r="J8" s="22" t="s">
        <v>92</v>
      </c>
    </row>
    <row r="9" spans="2:10" ht="19" thickBot="1" x14ac:dyDescent="0.4">
      <c r="B9" s="1" t="s">
        <v>61</v>
      </c>
      <c r="C9" s="2">
        <v>0.3760349068835791</v>
      </c>
      <c r="D9" s="2">
        <v>30</v>
      </c>
      <c r="E9" s="2">
        <f t="shared" si="0"/>
        <v>0.11281047206507373</v>
      </c>
      <c r="F9" s="2">
        <f t="shared" si="1"/>
        <v>0.15041396275343163</v>
      </c>
      <c r="G9" s="2">
        <f t="shared" si="2"/>
        <v>0.60165585101372654</v>
      </c>
      <c r="H9" s="3" t="s">
        <v>5</v>
      </c>
      <c r="I9" s="3" t="s">
        <v>53</v>
      </c>
      <c r="J9" s="22" t="s">
        <v>92</v>
      </c>
    </row>
    <row r="10" spans="2:10" ht="19" thickBot="1" x14ac:dyDescent="0.4">
      <c r="B10" s="1" t="s">
        <v>62</v>
      </c>
      <c r="C10" s="2">
        <v>3.0640510013659226E-2</v>
      </c>
      <c r="D10" s="2">
        <v>30</v>
      </c>
      <c r="E10" s="2">
        <f t="shared" si="0"/>
        <v>9.192153004097767E-3</v>
      </c>
      <c r="F10" s="2">
        <f t="shared" si="1"/>
        <v>1.2256204005463692E-2</v>
      </c>
      <c r="G10" s="2">
        <f t="shared" si="2"/>
        <v>4.902481602185476E-2</v>
      </c>
      <c r="H10" s="3" t="s">
        <v>5</v>
      </c>
      <c r="I10" s="3" t="s">
        <v>53</v>
      </c>
      <c r="J10" s="22" t="s">
        <v>92</v>
      </c>
    </row>
    <row r="11" spans="2:10" ht="19" thickBot="1" x14ac:dyDescent="0.4">
      <c r="B11" s="1" t="s">
        <v>63</v>
      </c>
      <c r="C11" s="2">
        <v>7.9827417301202394E-2</v>
      </c>
      <c r="D11" s="2">
        <v>30</v>
      </c>
      <c r="E11" s="2">
        <f t="shared" si="0"/>
        <v>2.394822519036072E-2</v>
      </c>
      <c r="F11" s="2">
        <f t="shared" si="1"/>
        <v>3.1930966920480953E-2</v>
      </c>
      <c r="G11" s="2">
        <f t="shared" si="2"/>
        <v>0.12772386768192384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64</v>
      </c>
      <c r="C13" s="9">
        <v>0.19800000000000001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19" thickBot="1" x14ac:dyDescent="0.4">
      <c r="B15" s="12" t="s">
        <v>12</v>
      </c>
      <c r="C15" s="9">
        <v>0.42232813487255788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19" thickBot="1" x14ac:dyDescent="0.4">
      <c r="B16" s="1" t="s">
        <v>13</v>
      </c>
      <c r="C16" s="9">
        <v>8.7569772835901991E-2</v>
      </c>
      <c r="D16" s="2">
        <v>30</v>
      </c>
      <c r="E16" s="2">
        <f t="shared" ref="E16:E17" si="3">(D16*C16)/100</f>
        <v>2.6270931850770597E-2</v>
      </c>
      <c r="F16" s="2">
        <f t="shared" ref="F16:F17" si="4">C16-(E16*2)</f>
        <v>3.5027909134360796E-2</v>
      </c>
      <c r="G16" s="2">
        <f t="shared" ref="G16:G17" si="5">C16+(E16*2)</f>
        <v>0.14011163653744318</v>
      </c>
      <c r="H16" s="3" t="s">
        <v>5</v>
      </c>
      <c r="I16" s="3" t="s">
        <v>53</v>
      </c>
      <c r="J16" s="22" t="s">
        <v>92</v>
      </c>
    </row>
    <row r="17" spans="2:10" ht="19" thickBot="1" x14ac:dyDescent="0.4">
      <c r="B17" s="1" t="s">
        <v>14</v>
      </c>
      <c r="C17" s="9">
        <v>0.2656741778078322</v>
      </c>
      <c r="D17" s="2">
        <v>30</v>
      </c>
      <c r="E17" s="2">
        <f t="shared" si="3"/>
        <v>7.9702253342349663E-2</v>
      </c>
      <c r="F17" s="2">
        <f t="shared" si="4"/>
        <v>0.10626967112313288</v>
      </c>
      <c r="G17" s="2">
        <f t="shared" si="5"/>
        <v>0.4250786844925315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0.27900000000000003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1.8786444266168375E-2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0.10299999999999999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271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16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16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16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5.69</v>
      </c>
      <c r="D41" s="2">
        <v>50</v>
      </c>
      <c r="E41" s="2">
        <f t="shared" ref="E41" si="6">(D41*C41)/100</f>
        <v>2.8450000000000002</v>
      </c>
      <c r="F41" s="2">
        <f t="shared" ref="F41" si="7">C41-(E41*2)</f>
        <v>0</v>
      </c>
      <c r="G41" s="2">
        <f t="shared" ref="G41" si="8">C41+(E41*2)</f>
        <v>11.38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23.7*0.27</f>
        <v>6.399</v>
      </c>
      <c r="D43" s="2">
        <v>50</v>
      </c>
      <c r="E43" s="2">
        <f t="shared" ref="E43:E46" si="9">(D43*C43)/100</f>
        <v>3.1995</v>
      </c>
      <c r="F43" s="2">
        <f t="shared" ref="F43:F46" si="10">C43-(E43*2)</f>
        <v>0</v>
      </c>
      <c r="G43" s="2">
        <f t="shared" ref="G43:G46" si="11">C43+(E43*2)</f>
        <v>12.798</v>
      </c>
      <c r="H43" s="3" t="s">
        <v>4</v>
      </c>
      <c r="I43" s="3" t="s">
        <v>33</v>
      </c>
      <c r="J43" s="22" t="s">
        <v>104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J69"/>
  <sheetViews>
    <sheetView topLeftCell="A18" zoomScale="60" zoomScaleNormal="60" workbookViewId="0">
      <selection activeCell="J43" sqref="J43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59.75" style="4" customWidth="1"/>
    <col min="11" max="11" width="9" style="4" customWidth="1"/>
    <col min="12" max="12" width="7.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54</v>
      </c>
      <c r="G2" s="6" t="s">
        <v>55</v>
      </c>
      <c r="H2" s="7" t="s">
        <v>3</v>
      </c>
      <c r="I2" s="7" t="s">
        <v>7</v>
      </c>
      <c r="J2" s="21" t="s">
        <v>76</v>
      </c>
    </row>
    <row r="3" spans="2:10" ht="19" thickBot="1" x14ac:dyDescent="0.4">
      <c r="B3" s="1" t="s">
        <v>57</v>
      </c>
      <c r="C3" s="2">
        <v>19.714719765531608</v>
      </c>
      <c r="D3" s="2">
        <v>30</v>
      </c>
      <c r="E3" s="2">
        <f>(D3*C3)/100</f>
        <v>5.9144159296594827</v>
      </c>
      <c r="F3" s="2">
        <f>C3-(E3*2)</f>
        <v>7.885887906212643</v>
      </c>
      <c r="G3" s="2">
        <f>C3+(E3*2)</f>
        <v>31.543551624850572</v>
      </c>
      <c r="H3" s="3" t="s">
        <v>4</v>
      </c>
      <c r="I3" s="3" t="s">
        <v>53</v>
      </c>
      <c r="J3" s="22" t="s">
        <v>92</v>
      </c>
    </row>
    <row r="4" spans="2:10" ht="19" thickBot="1" x14ac:dyDescent="0.4">
      <c r="B4" s="1" t="s">
        <v>8</v>
      </c>
      <c r="C4" s="2">
        <v>0.37031748840000001</v>
      </c>
      <c r="D4" s="2">
        <v>30</v>
      </c>
      <c r="E4" s="2">
        <f t="shared" ref="E4:E11" si="0">(D4*C4)/100</f>
        <v>0.11109524652000001</v>
      </c>
      <c r="F4" s="2">
        <f t="shared" ref="F4:F11" si="1">C4-(E4*2)</f>
        <v>0.14812699535999999</v>
      </c>
      <c r="G4" s="2">
        <f t="shared" ref="G4:G11" si="2">C4+(E4*2)</f>
        <v>0.59250798144000005</v>
      </c>
      <c r="H4" s="3" t="s">
        <v>4</v>
      </c>
      <c r="I4" s="3" t="s">
        <v>53</v>
      </c>
      <c r="J4" s="22" t="s">
        <v>92</v>
      </c>
    </row>
    <row r="5" spans="2:10" ht="19" thickBot="1" x14ac:dyDescent="0.4">
      <c r="B5" s="12" t="s">
        <v>58</v>
      </c>
      <c r="C5" s="9">
        <v>0.85943090632727492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19" thickBot="1" x14ac:dyDescent="0.4">
      <c r="B6" s="1" t="s">
        <v>59</v>
      </c>
      <c r="C6" s="2">
        <v>180.48049032872774</v>
      </c>
      <c r="D6" s="2">
        <v>30</v>
      </c>
      <c r="E6" s="2">
        <f t="shared" si="0"/>
        <v>54.144147098618326</v>
      </c>
      <c r="F6" s="2">
        <f t="shared" si="1"/>
        <v>72.192196131491087</v>
      </c>
      <c r="G6" s="2">
        <f t="shared" si="2"/>
        <v>288.76878452596441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19" thickBot="1" x14ac:dyDescent="0.4">
      <c r="B8" s="1" t="s">
        <v>60</v>
      </c>
      <c r="C8" s="2">
        <v>5.7017475332537176E-2</v>
      </c>
      <c r="D8" s="2">
        <v>30</v>
      </c>
      <c r="E8" s="2">
        <f t="shared" si="0"/>
        <v>1.7105242599761154E-2</v>
      </c>
      <c r="F8" s="2">
        <f t="shared" si="1"/>
        <v>2.2806990133014869E-2</v>
      </c>
      <c r="G8" s="2">
        <f t="shared" si="2"/>
        <v>9.1227960532059477E-2</v>
      </c>
      <c r="H8" s="3" t="s">
        <v>5</v>
      </c>
      <c r="I8" s="3" t="s">
        <v>53</v>
      </c>
      <c r="J8" s="22" t="s">
        <v>92</v>
      </c>
    </row>
    <row r="9" spans="2:10" ht="19" thickBot="1" x14ac:dyDescent="0.4">
      <c r="B9" s="1" t="s">
        <v>61</v>
      </c>
      <c r="C9" s="2">
        <v>0.28786296677934575</v>
      </c>
      <c r="D9" s="2">
        <v>30</v>
      </c>
      <c r="E9" s="2">
        <f t="shared" si="0"/>
        <v>8.6358890033803717E-2</v>
      </c>
      <c r="F9" s="2">
        <f t="shared" si="1"/>
        <v>0.11514518671173832</v>
      </c>
      <c r="G9" s="2">
        <f t="shared" si="2"/>
        <v>0.46058074684695316</v>
      </c>
      <c r="H9" s="3" t="s">
        <v>5</v>
      </c>
      <c r="I9" s="3" t="s">
        <v>53</v>
      </c>
      <c r="J9" s="22" t="s">
        <v>92</v>
      </c>
    </row>
    <row r="10" spans="2:10" ht="19" thickBot="1" x14ac:dyDescent="0.4">
      <c r="B10" s="1" t="s">
        <v>62</v>
      </c>
      <c r="C10" s="2">
        <v>2.5410465191959539E-2</v>
      </c>
      <c r="D10" s="2">
        <v>30</v>
      </c>
      <c r="E10" s="2">
        <f t="shared" si="0"/>
        <v>7.6231395575878614E-3</v>
      </c>
      <c r="F10" s="2">
        <f t="shared" si="1"/>
        <v>1.0164186076783816E-2</v>
      </c>
      <c r="G10" s="2">
        <f t="shared" si="2"/>
        <v>4.0656744307135263E-2</v>
      </c>
      <c r="H10" s="3" t="s">
        <v>5</v>
      </c>
      <c r="I10" s="3" t="s">
        <v>53</v>
      </c>
      <c r="J10" s="22" t="s">
        <v>92</v>
      </c>
    </row>
    <row r="11" spans="2:10" ht="19" thickBot="1" x14ac:dyDescent="0.4">
      <c r="B11" s="1" t="s">
        <v>63</v>
      </c>
      <c r="C11" s="2">
        <v>7.3537974086044774E-2</v>
      </c>
      <c r="D11" s="2">
        <v>30</v>
      </c>
      <c r="E11" s="2">
        <f t="shared" si="0"/>
        <v>2.2061392225813433E-2</v>
      </c>
      <c r="F11" s="2">
        <f t="shared" si="1"/>
        <v>2.9415189634417908E-2</v>
      </c>
      <c r="G11" s="2">
        <f t="shared" si="2"/>
        <v>0.11766075853767163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64</v>
      </c>
      <c r="C13" s="9">
        <v>0.36199999999999999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19" thickBot="1" x14ac:dyDescent="0.4">
      <c r="B15" s="12" t="s">
        <v>12</v>
      </c>
      <c r="C15" s="9">
        <v>0.28893968690553667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19" thickBot="1" x14ac:dyDescent="0.4">
      <c r="B16" s="1" t="s">
        <v>13</v>
      </c>
      <c r="C16" s="9">
        <v>6.7036581304779158E-2</v>
      </c>
      <c r="D16" s="2">
        <v>30</v>
      </c>
      <c r="E16" s="2">
        <f t="shared" ref="E16:E17" si="3">(D16*C16)/100</f>
        <v>2.011097439143375E-2</v>
      </c>
      <c r="F16" s="2">
        <f t="shared" ref="F16:F17" si="4">C16-(E16*2)</f>
        <v>2.6814632521911658E-2</v>
      </c>
      <c r="G16" s="2">
        <f t="shared" ref="G16:G17" si="5">C16+(E16*2)</f>
        <v>0.10725853008764666</v>
      </c>
      <c r="H16" s="3" t="s">
        <v>5</v>
      </c>
      <c r="I16" s="3" t="s">
        <v>53</v>
      </c>
      <c r="J16" s="22" t="s">
        <v>92</v>
      </c>
    </row>
    <row r="17" spans="2:10" ht="19" thickBot="1" x14ac:dyDescent="0.4">
      <c r="B17" s="1" t="s">
        <v>14</v>
      </c>
      <c r="C17" s="9">
        <v>0.27245453340202502</v>
      </c>
      <c r="D17" s="2">
        <v>30</v>
      </c>
      <c r="E17" s="2">
        <f t="shared" si="3"/>
        <v>8.1736360020607496E-2</v>
      </c>
      <c r="F17" s="2">
        <f t="shared" si="4"/>
        <v>0.10898181336081003</v>
      </c>
      <c r="G17" s="2">
        <f t="shared" si="5"/>
        <v>0.43592725344324001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0.42099999999999999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5.4113826522727712E-2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0.34100000000000003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711.9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16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16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16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16.399999999999999</v>
      </c>
      <c r="D41" s="2">
        <v>50</v>
      </c>
      <c r="E41" s="2">
        <f t="shared" ref="E41" si="6">(D41*C41)/100</f>
        <v>8.1999999999999993</v>
      </c>
      <c r="F41" s="2">
        <f t="shared" ref="F41" si="7">C41-(E41*2)</f>
        <v>0</v>
      </c>
      <c r="G41" s="2">
        <f t="shared" ref="G41" si="8">C41+(E41*2)</f>
        <v>32.799999999999997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23.7*0.27</f>
        <v>6.399</v>
      </c>
      <c r="D43" s="2">
        <v>50</v>
      </c>
      <c r="E43" s="2">
        <f t="shared" ref="E43:E46" si="9">(D43*C43)/100</f>
        <v>3.1995</v>
      </c>
      <c r="F43" s="2">
        <f t="shared" ref="F43:F46" si="10">C43-(E43*2)</f>
        <v>0</v>
      </c>
      <c r="G43" s="2">
        <f t="shared" ref="G43:G46" si="11">C43+(E43*2)</f>
        <v>12.798</v>
      </c>
      <c r="H43" s="3" t="s">
        <v>4</v>
      </c>
      <c r="I43" s="3" t="s">
        <v>33</v>
      </c>
      <c r="J43" s="22" t="s">
        <v>104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J69"/>
  <sheetViews>
    <sheetView tabSelected="1" topLeftCell="A6" zoomScaleNormal="100"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59.33203125" style="4" customWidth="1"/>
    <col min="11" max="11" width="9" style="4" customWidth="1"/>
    <col min="12" max="12" width="9.582031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54</v>
      </c>
      <c r="G2" s="6" t="s">
        <v>55</v>
      </c>
      <c r="H2" s="7" t="s">
        <v>3</v>
      </c>
      <c r="I2" s="7" t="s">
        <v>7</v>
      </c>
      <c r="J2" s="21" t="s">
        <v>76</v>
      </c>
    </row>
    <row r="3" spans="2:10" ht="19" thickBot="1" x14ac:dyDescent="0.4">
      <c r="B3" s="1" t="s">
        <v>57</v>
      </c>
      <c r="C3" s="2">
        <v>40.9</v>
      </c>
      <c r="D3" s="2">
        <v>30</v>
      </c>
      <c r="E3" s="2">
        <f>(D3*C3)/100</f>
        <v>12.27</v>
      </c>
      <c r="F3" s="2">
        <f>C3-(E3*2)</f>
        <v>16.36</v>
      </c>
      <c r="G3" s="2">
        <f>C3+(E3*2)</f>
        <v>65.44</v>
      </c>
      <c r="H3" s="3" t="s">
        <v>4</v>
      </c>
      <c r="I3" s="3" t="s">
        <v>53</v>
      </c>
      <c r="J3" s="22" t="s">
        <v>92</v>
      </c>
    </row>
    <row r="4" spans="2:10" ht="19" thickBot="1" x14ac:dyDescent="0.4">
      <c r="B4" s="1" t="s">
        <v>8</v>
      </c>
      <c r="C4" s="2">
        <v>0.39</v>
      </c>
      <c r="D4" s="2">
        <v>30</v>
      </c>
      <c r="E4" s="2">
        <f t="shared" ref="E4:E11" si="0">(D4*C4)/100</f>
        <v>0.11700000000000001</v>
      </c>
      <c r="F4" s="2">
        <f t="shared" ref="F4:F11" si="1">C4-(E4*2)</f>
        <v>0.156</v>
      </c>
      <c r="G4" s="2">
        <f t="shared" ref="G4:G11" si="2">C4+(E4*2)</f>
        <v>0.624</v>
      </c>
      <c r="H4" s="3" t="s">
        <v>4</v>
      </c>
      <c r="I4" s="3" t="s">
        <v>53</v>
      </c>
      <c r="J4" s="22" t="s">
        <v>92</v>
      </c>
    </row>
    <row r="5" spans="2:10" ht="19" thickBot="1" x14ac:dyDescent="0.4">
      <c r="B5" s="12" t="s">
        <v>58</v>
      </c>
      <c r="C5" s="9">
        <v>1.3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19" thickBot="1" x14ac:dyDescent="0.4">
      <c r="B6" s="1" t="s">
        <v>59</v>
      </c>
      <c r="C6" s="2">
        <v>275.7</v>
      </c>
      <c r="D6" s="2">
        <v>30</v>
      </c>
      <c r="E6" s="2">
        <f t="shared" si="0"/>
        <v>82.71</v>
      </c>
      <c r="F6" s="2">
        <f t="shared" si="1"/>
        <v>110.28</v>
      </c>
      <c r="G6" s="2">
        <f t="shared" si="2"/>
        <v>441.12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19" thickBot="1" x14ac:dyDescent="0.4">
      <c r="B8" s="1" t="s">
        <v>60</v>
      </c>
      <c r="C8" s="2">
        <v>3.2000000000000001E-2</v>
      </c>
      <c r="D8" s="2">
        <v>30</v>
      </c>
      <c r="E8" s="2">
        <f t="shared" si="0"/>
        <v>9.5999999999999992E-3</v>
      </c>
      <c r="F8" s="2">
        <f t="shared" si="1"/>
        <v>1.2800000000000002E-2</v>
      </c>
      <c r="G8" s="2">
        <f t="shared" si="2"/>
        <v>5.1199999999999996E-2</v>
      </c>
      <c r="H8" s="3" t="s">
        <v>5</v>
      </c>
      <c r="I8" s="3" t="s">
        <v>53</v>
      </c>
      <c r="J8" s="22" t="s">
        <v>92</v>
      </c>
    </row>
    <row r="9" spans="2:10" ht="19" thickBot="1" x14ac:dyDescent="0.4">
      <c r="B9" s="1" t="s">
        <v>61</v>
      </c>
      <c r="C9" s="2">
        <v>0.29399999999999998</v>
      </c>
      <c r="D9" s="2">
        <v>30</v>
      </c>
      <c r="E9" s="2">
        <f t="shared" si="0"/>
        <v>8.8200000000000001E-2</v>
      </c>
      <c r="F9" s="2">
        <f t="shared" si="1"/>
        <v>0.11759999999999998</v>
      </c>
      <c r="G9" s="2">
        <f t="shared" si="2"/>
        <v>0.47039999999999998</v>
      </c>
      <c r="H9" s="3" t="s">
        <v>5</v>
      </c>
      <c r="I9" s="3" t="s">
        <v>53</v>
      </c>
      <c r="J9" s="22" t="s">
        <v>92</v>
      </c>
    </row>
    <row r="10" spans="2:10" ht="19" thickBot="1" x14ac:dyDescent="0.4">
      <c r="B10" s="1" t="s">
        <v>62</v>
      </c>
      <c r="C10" s="2">
        <v>2.1999999999999999E-2</v>
      </c>
      <c r="D10" s="2">
        <v>30</v>
      </c>
      <c r="E10" s="2">
        <f t="shared" si="0"/>
        <v>6.5999999999999991E-3</v>
      </c>
      <c r="F10" s="2">
        <f t="shared" si="1"/>
        <v>8.8000000000000005E-3</v>
      </c>
      <c r="G10" s="2">
        <f t="shared" si="2"/>
        <v>3.5199999999999995E-2</v>
      </c>
      <c r="H10" s="3" t="s">
        <v>5</v>
      </c>
      <c r="I10" s="3" t="s">
        <v>53</v>
      </c>
      <c r="J10" s="22" t="s">
        <v>92</v>
      </c>
    </row>
    <row r="11" spans="2:10" ht="19" thickBot="1" x14ac:dyDescent="0.4">
      <c r="B11" s="1" t="s">
        <v>63</v>
      </c>
      <c r="C11" s="2">
        <v>6.6000000000000003E-2</v>
      </c>
      <c r="D11" s="2">
        <v>30</v>
      </c>
      <c r="E11" s="2">
        <f t="shared" si="0"/>
        <v>1.9799999999999998E-2</v>
      </c>
      <c r="F11" s="2">
        <f t="shared" si="1"/>
        <v>2.6400000000000007E-2</v>
      </c>
      <c r="G11" s="2">
        <f t="shared" si="2"/>
        <v>0.1056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64</v>
      </c>
      <c r="C13" s="9">
        <v>0.44700000000000001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19" thickBot="1" x14ac:dyDescent="0.4">
      <c r="B15" s="12" t="s">
        <v>12</v>
      </c>
      <c r="C15" s="9">
        <v>0.21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19" thickBot="1" x14ac:dyDescent="0.4">
      <c r="B16" s="1" t="s">
        <v>13</v>
      </c>
      <c r="C16" s="9">
        <v>6.8000000000000005E-2</v>
      </c>
      <c r="D16" s="2">
        <v>30</v>
      </c>
      <c r="E16" s="2">
        <f t="shared" ref="E16:E17" si="3">(D16*C16)/100</f>
        <v>2.0400000000000001E-2</v>
      </c>
      <c r="F16" s="2">
        <f t="shared" ref="F16:F17" si="4">C16-(E16*2)</f>
        <v>2.7200000000000002E-2</v>
      </c>
      <c r="G16" s="2">
        <f t="shared" ref="G16:G17" si="5">C16+(E16*2)</f>
        <v>0.10880000000000001</v>
      </c>
      <c r="H16" s="3" t="s">
        <v>5</v>
      </c>
      <c r="I16" s="3" t="s">
        <v>53</v>
      </c>
      <c r="J16" s="22" t="s">
        <v>92</v>
      </c>
    </row>
    <row r="17" spans="2:10" ht="19" thickBot="1" x14ac:dyDescent="0.4">
      <c r="B17" s="1" t="s">
        <v>14</v>
      </c>
      <c r="C17" s="9">
        <v>0.26</v>
      </c>
      <c r="D17" s="2">
        <v>30</v>
      </c>
      <c r="E17" s="2">
        <f t="shared" si="3"/>
        <v>7.8000000000000014E-2</v>
      </c>
      <c r="F17" s="2">
        <f t="shared" si="4"/>
        <v>0.10399999999999998</v>
      </c>
      <c r="G17" s="2">
        <f t="shared" si="5"/>
        <v>0.41600000000000004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0.51200000000000001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8.5999999999999993E-2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0.623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1163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31.5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31.5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31.5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18.8</v>
      </c>
      <c r="D41" s="2">
        <v>50</v>
      </c>
      <c r="E41" s="2">
        <f t="shared" ref="E41" si="6">(D41*C41)/100</f>
        <v>9.4</v>
      </c>
      <c r="F41" s="2">
        <f t="shared" ref="F41" si="7">C41-(E41*2)</f>
        <v>0</v>
      </c>
      <c r="G41" s="2">
        <f t="shared" ref="G41" si="8">C41+(E41*2)</f>
        <v>37.6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23.7*0.27</f>
        <v>6.399</v>
      </c>
      <c r="D43" s="2">
        <v>50</v>
      </c>
      <c r="E43" s="2">
        <f t="shared" ref="E43:E46" si="9">(D43*C43)/100</f>
        <v>3.1995</v>
      </c>
      <c r="F43" s="2">
        <f t="shared" ref="F43:F46" si="10">C43-(E43*2)</f>
        <v>0</v>
      </c>
      <c r="G43" s="2">
        <f t="shared" ref="G43:G46" si="11">C43+(E43*2)</f>
        <v>12.798</v>
      </c>
      <c r="H43" s="3" t="s">
        <v>4</v>
      </c>
      <c r="I43" s="3" t="s">
        <v>33</v>
      </c>
      <c r="J43" s="22" t="s">
        <v>95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J69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59" style="4" customWidth="1"/>
    <col min="11" max="11" width="9" style="4" customWidth="1"/>
    <col min="12" max="12" width="7.832031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54</v>
      </c>
      <c r="G2" s="6" t="s">
        <v>55</v>
      </c>
      <c r="H2" s="7" t="s">
        <v>3</v>
      </c>
      <c r="I2" s="7" t="s">
        <v>7</v>
      </c>
      <c r="J2" s="21" t="s">
        <v>76</v>
      </c>
    </row>
    <row r="3" spans="2:10" ht="19" thickBot="1" x14ac:dyDescent="0.4">
      <c r="B3" s="1" t="s">
        <v>57</v>
      </c>
      <c r="C3" s="2">
        <v>50.562974255063295</v>
      </c>
      <c r="D3" s="2">
        <v>30</v>
      </c>
      <c r="E3" s="2">
        <f>(D3*C3)/100</f>
        <v>15.168892276518989</v>
      </c>
      <c r="F3" s="2">
        <f>C3-(E3*2)</f>
        <v>20.225189702025318</v>
      </c>
      <c r="G3" s="2">
        <f>C3+(E3*2)</f>
        <v>80.900758808101273</v>
      </c>
      <c r="H3" s="3" t="s">
        <v>4</v>
      </c>
      <c r="I3" s="3" t="s">
        <v>53</v>
      </c>
      <c r="J3" s="22" t="s">
        <v>92</v>
      </c>
    </row>
    <row r="4" spans="2:10" ht="19" thickBot="1" x14ac:dyDescent="0.4">
      <c r="B4" s="1" t="s">
        <v>8</v>
      </c>
      <c r="C4" s="2">
        <v>0.40669668754999999</v>
      </c>
      <c r="D4" s="2">
        <v>30</v>
      </c>
      <c r="E4" s="2">
        <f t="shared" ref="E4:E11" si="0">(D4*C4)/100</f>
        <v>0.122009006265</v>
      </c>
      <c r="F4" s="2">
        <f t="shared" ref="F4:F11" si="1">C4-(E4*2)</f>
        <v>0.16267867502</v>
      </c>
      <c r="G4" s="2">
        <f t="shared" ref="G4:G11" si="2">C4+(E4*2)</f>
        <v>0.65071470007999999</v>
      </c>
      <c r="H4" s="3" t="s">
        <v>4</v>
      </c>
      <c r="I4" s="3" t="s">
        <v>53</v>
      </c>
      <c r="J4" s="22" t="s">
        <v>92</v>
      </c>
    </row>
    <row r="5" spans="2:10" ht="19" thickBot="1" x14ac:dyDescent="0.4">
      <c r="B5" s="12" t="s">
        <v>58</v>
      </c>
      <c r="C5" s="9">
        <v>1.5086662024414661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19" thickBot="1" x14ac:dyDescent="0.4">
      <c r="B6" s="1" t="s">
        <v>59</v>
      </c>
      <c r="C6" s="2">
        <v>316.81990251270787</v>
      </c>
      <c r="D6" s="2">
        <v>30</v>
      </c>
      <c r="E6" s="2">
        <f t="shared" si="0"/>
        <v>95.045970753812355</v>
      </c>
      <c r="F6" s="2">
        <f t="shared" si="1"/>
        <v>126.72796100508316</v>
      </c>
      <c r="G6" s="2">
        <f t="shared" si="2"/>
        <v>506.91184402033258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19" thickBot="1" x14ac:dyDescent="0.4">
      <c r="B8" s="1" t="s">
        <v>60</v>
      </c>
      <c r="C8" s="2">
        <v>2.6610244236245841E-2</v>
      </c>
      <c r="D8" s="2">
        <v>30</v>
      </c>
      <c r="E8" s="2">
        <f t="shared" si="0"/>
        <v>7.9830732708737525E-3</v>
      </c>
      <c r="F8" s="2">
        <f t="shared" si="1"/>
        <v>1.0644097694498336E-2</v>
      </c>
      <c r="G8" s="2">
        <f t="shared" si="2"/>
        <v>4.2576390777993342E-2</v>
      </c>
      <c r="H8" s="3" t="s">
        <v>5</v>
      </c>
      <c r="I8" s="3" t="s">
        <v>53</v>
      </c>
      <c r="J8" s="22" t="s">
        <v>92</v>
      </c>
    </row>
    <row r="9" spans="2:10" ht="19" thickBot="1" x14ac:dyDescent="0.4">
      <c r="B9" s="1" t="s">
        <v>61</v>
      </c>
      <c r="C9" s="2">
        <v>0.30356018891637143</v>
      </c>
      <c r="D9" s="2">
        <v>30</v>
      </c>
      <c r="E9" s="2">
        <f t="shared" si="0"/>
        <v>9.1068056674911427E-2</v>
      </c>
      <c r="F9" s="2">
        <f t="shared" si="1"/>
        <v>0.12142407556654858</v>
      </c>
      <c r="G9" s="2">
        <f t="shared" si="2"/>
        <v>0.48569630226619431</v>
      </c>
      <c r="H9" s="3" t="s">
        <v>5</v>
      </c>
      <c r="I9" s="3" t="s">
        <v>53</v>
      </c>
      <c r="J9" s="22" t="s">
        <v>92</v>
      </c>
    </row>
    <row r="10" spans="2:10" ht="19" thickBot="1" x14ac:dyDescent="0.4">
      <c r="B10" s="1" t="s">
        <v>62</v>
      </c>
      <c r="C10" s="2">
        <v>2.1143062089021773E-2</v>
      </c>
      <c r="D10" s="2">
        <v>30</v>
      </c>
      <c r="E10" s="2">
        <f t="shared" si="0"/>
        <v>6.3429186267065316E-3</v>
      </c>
      <c r="F10" s="2">
        <f t="shared" si="1"/>
        <v>8.45722483560871E-3</v>
      </c>
      <c r="G10" s="2">
        <f t="shared" si="2"/>
        <v>3.382889934243484E-2</v>
      </c>
      <c r="H10" s="3" t="s">
        <v>5</v>
      </c>
      <c r="I10" s="3" t="s">
        <v>53</v>
      </c>
      <c r="J10" s="22" t="s">
        <v>92</v>
      </c>
    </row>
    <row r="11" spans="2:10" ht="19" thickBot="1" x14ac:dyDescent="0.4">
      <c r="B11" s="1" t="s">
        <v>63</v>
      </c>
      <c r="C11" s="2">
        <v>6.2927957235876783E-2</v>
      </c>
      <c r="D11" s="2">
        <v>30</v>
      </c>
      <c r="E11" s="2">
        <f t="shared" si="0"/>
        <v>1.8878387170763036E-2</v>
      </c>
      <c r="F11" s="2">
        <f t="shared" si="1"/>
        <v>2.5171182894350712E-2</v>
      </c>
      <c r="G11" s="2">
        <f t="shared" si="2"/>
        <v>0.10068473157740285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64</v>
      </c>
      <c r="C13" s="9">
        <v>0.45700000000000002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19" thickBot="1" x14ac:dyDescent="0.4">
      <c r="B15" s="12" t="s">
        <v>12</v>
      </c>
      <c r="C15" s="9">
        <v>0.18847322640060493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19" thickBot="1" x14ac:dyDescent="0.4">
      <c r="B16" s="1" t="s">
        <v>13</v>
      </c>
      <c r="C16" s="9">
        <v>7.0692098788744037E-2</v>
      </c>
      <c r="D16" s="2">
        <v>30</v>
      </c>
      <c r="E16" s="2">
        <f t="shared" ref="E16:E17" si="3">(D16*C16)/100</f>
        <v>2.1207629636623211E-2</v>
      </c>
      <c r="F16" s="2">
        <f t="shared" ref="F16:F17" si="4">C16-(E16*2)</f>
        <v>2.8276839515497615E-2</v>
      </c>
      <c r="G16" s="2">
        <f t="shared" ref="G16:G17" si="5">C16+(E16*2)</f>
        <v>0.11310735806199046</v>
      </c>
      <c r="H16" s="3" t="s">
        <v>5</v>
      </c>
      <c r="I16" s="3" t="s">
        <v>53</v>
      </c>
      <c r="J16" s="22" t="s">
        <v>92</v>
      </c>
    </row>
    <row r="17" spans="2:10" ht="19" thickBot="1" x14ac:dyDescent="0.4">
      <c r="B17" s="1" t="s">
        <v>14</v>
      </c>
      <c r="C17" s="9">
        <v>0.25451956206838572</v>
      </c>
      <c r="D17" s="2">
        <v>30</v>
      </c>
      <c r="E17" s="2">
        <f t="shared" si="3"/>
        <v>7.6355868620515716E-2</v>
      </c>
      <c r="F17" s="2">
        <f t="shared" si="4"/>
        <v>0.10180782482735429</v>
      </c>
      <c r="G17" s="2">
        <f t="shared" si="5"/>
        <v>0.40723129930941715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0.53700000000000003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9.6516289811889672E-2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0.72299999999999998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1228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16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16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16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19.600000000000001</v>
      </c>
      <c r="D41" s="2">
        <v>50</v>
      </c>
      <c r="E41" s="2">
        <f t="shared" ref="E41" si="6">(D41*C41)/100</f>
        <v>9.8000000000000007</v>
      </c>
      <c r="F41" s="2">
        <f t="shared" ref="F41" si="7">C41-(E41*2)</f>
        <v>0</v>
      </c>
      <c r="G41" s="2">
        <f t="shared" ref="G41" si="8">C41+(E41*2)</f>
        <v>39.200000000000003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33</v>
      </c>
      <c r="J43" s="22" t="s">
        <v>95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J69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59.08203125" style="4" customWidth="1"/>
    <col min="11" max="11" width="9" style="4" customWidth="1"/>
    <col min="12" max="12" width="11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54</v>
      </c>
      <c r="G2" s="6" t="s">
        <v>55</v>
      </c>
      <c r="H2" s="7" t="s">
        <v>3</v>
      </c>
      <c r="I2" s="7" t="s">
        <v>7</v>
      </c>
      <c r="J2" s="21" t="s">
        <v>76</v>
      </c>
    </row>
    <row r="3" spans="2:10" ht="19" thickBot="1" x14ac:dyDescent="0.4">
      <c r="B3" s="1" t="s">
        <v>57</v>
      </c>
      <c r="C3" s="2">
        <v>60.067672365756145</v>
      </c>
      <c r="D3" s="2">
        <v>30</v>
      </c>
      <c r="E3" s="2">
        <f>(D3*C3)/100</f>
        <v>18.020301709726844</v>
      </c>
      <c r="F3" s="2">
        <f>C3-(E3*2)</f>
        <v>24.027068946302457</v>
      </c>
      <c r="G3" s="2">
        <f>C3+(E3*2)</f>
        <v>96.108275785209827</v>
      </c>
      <c r="H3" s="3" t="s">
        <v>4</v>
      </c>
      <c r="I3" s="3" t="s">
        <v>53</v>
      </c>
      <c r="J3" s="22" t="s">
        <v>92</v>
      </c>
    </row>
    <row r="4" spans="2:10" ht="19" thickBot="1" x14ac:dyDescent="0.4">
      <c r="B4" s="1" t="s">
        <v>8</v>
      </c>
      <c r="C4" s="2">
        <v>0.41830147039999999</v>
      </c>
      <c r="D4" s="2">
        <v>30</v>
      </c>
      <c r="E4" s="2">
        <f t="shared" ref="E4:E11" si="0">(D4*C4)/100</f>
        <v>0.12549044111999999</v>
      </c>
      <c r="F4" s="2">
        <f t="shared" ref="F4:F11" si="1">C4-(E4*2)</f>
        <v>0.16732058816000001</v>
      </c>
      <c r="G4" s="2">
        <f t="shared" ref="G4:G11" si="2">C4+(E4*2)</f>
        <v>0.66928235264000002</v>
      </c>
      <c r="H4" s="3" t="s">
        <v>4</v>
      </c>
      <c r="I4" s="3" t="s">
        <v>53</v>
      </c>
      <c r="J4" s="22" t="s">
        <v>92</v>
      </c>
    </row>
    <row r="5" spans="2:10" ht="19" thickBot="1" x14ac:dyDescent="0.4">
      <c r="B5" s="12" t="s">
        <v>58</v>
      </c>
      <c r="C5" s="9">
        <v>1.657623441223901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19" thickBot="1" x14ac:dyDescent="0.4">
      <c r="B6" s="1" t="s">
        <v>59</v>
      </c>
      <c r="C6" s="2">
        <v>348.10092265701923</v>
      </c>
      <c r="D6" s="2">
        <v>30</v>
      </c>
      <c r="E6" s="2">
        <f t="shared" si="0"/>
        <v>104.43027679710576</v>
      </c>
      <c r="F6" s="2">
        <f t="shared" si="1"/>
        <v>139.2403690628077</v>
      </c>
      <c r="G6" s="2">
        <f t="shared" si="2"/>
        <v>556.96147625123081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19" thickBot="1" x14ac:dyDescent="0.4">
      <c r="B8" s="1" t="s">
        <v>60</v>
      </c>
      <c r="C8" s="2">
        <v>2.2687130098079714E-2</v>
      </c>
      <c r="D8" s="2">
        <v>30</v>
      </c>
      <c r="E8" s="2">
        <f t="shared" si="0"/>
        <v>6.8061390294239139E-3</v>
      </c>
      <c r="F8" s="2">
        <f t="shared" si="1"/>
        <v>9.0748520392318864E-3</v>
      </c>
      <c r="G8" s="2">
        <f t="shared" si="2"/>
        <v>3.6299408156927546E-2</v>
      </c>
      <c r="H8" s="3" t="s">
        <v>5</v>
      </c>
      <c r="I8" s="3" t="s">
        <v>53</v>
      </c>
      <c r="J8" s="22" t="s">
        <v>92</v>
      </c>
    </row>
    <row r="9" spans="2:10" ht="19" thickBot="1" x14ac:dyDescent="0.4">
      <c r="B9" s="1" t="s">
        <v>61</v>
      </c>
      <c r="C9" s="2">
        <v>0.33134285252616846</v>
      </c>
      <c r="D9" s="2">
        <v>30</v>
      </c>
      <c r="E9" s="2">
        <f t="shared" si="0"/>
        <v>9.9402855757850545E-2</v>
      </c>
      <c r="F9" s="2">
        <f t="shared" si="1"/>
        <v>0.13253714101046737</v>
      </c>
      <c r="G9" s="2">
        <f t="shared" si="2"/>
        <v>0.5301485640418695</v>
      </c>
      <c r="H9" s="3" t="s">
        <v>5</v>
      </c>
      <c r="I9" s="3" t="s">
        <v>53</v>
      </c>
      <c r="J9" s="22" t="s">
        <v>92</v>
      </c>
    </row>
    <row r="10" spans="2:10" ht="19" thickBot="1" x14ac:dyDescent="0.4">
      <c r="B10" s="1" t="s">
        <v>62</v>
      </c>
      <c r="C10" s="2">
        <v>2.0356826934547705E-2</v>
      </c>
      <c r="D10" s="2">
        <v>30</v>
      </c>
      <c r="E10" s="2">
        <f t="shared" si="0"/>
        <v>6.107048080364311E-3</v>
      </c>
      <c r="F10" s="2">
        <f t="shared" si="1"/>
        <v>8.1427307738190825E-3</v>
      </c>
      <c r="G10" s="2">
        <f t="shared" si="2"/>
        <v>3.257092309527633E-2</v>
      </c>
      <c r="H10" s="3" t="s">
        <v>5</v>
      </c>
      <c r="I10" s="3" t="s">
        <v>53</v>
      </c>
      <c r="J10" s="22" t="s">
        <v>92</v>
      </c>
    </row>
    <row r="11" spans="2:10" ht="19" thickBot="1" x14ac:dyDescent="0.4">
      <c r="B11" s="1" t="s">
        <v>63</v>
      </c>
      <c r="C11" s="2">
        <v>5.9352911997432554E-2</v>
      </c>
      <c r="D11" s="2">
        <v>30</v>
      </c>
      <c r="E11" s="2">
        <f t="shared" si="0"/>
        <v>1.7805873599229766E-2</v>
      </c>
      <c r="F11" s="2">
        <f t="shared" si="1"/>
        <v>2.3741164798973022E-2</v>
      </c>
      <c r="G11" s="2">
        <f t="shared" si="2"/>
        <v>9.4964659195892087E-2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64</v>
      </c>
      <c r="C13" s="9">
        <v>0.48599999999999999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19" thickBot="1" x14ac:dyDescent="0.4">
      <c r="B15" s="12" t="s">
        <v>12</v>
      </c>
      <c r="C15" s="9">
        <v>0.16355655013698442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19" thickBot="1" x14ac:dyDescent="0.4">
      <c r="B16" s="1" t="s">
        <v>13</v>
      </c>
      <c r="C16" s="9">
        <v>7.7162034149929656E-2</v>
      </c>
      <c r="D16" s="2">
        <v>30</v>
      </c>
      <c r="E16" s="2">
        <f t="shared" ref="E16:E17" si="3">(D16*C16)/100</f>
        <v>2.3148610244978895E-2</v>
      </c>
      <c r="F16" s="2">
        <f t="shared" ref="F16:F17" si="4">C16-(E16*2)</f>
        <v>3.0864813659971867E-2</v>
      </c>
      <c r="G16" s="2">
        <f t="shared" ref="G16:G17" si="5">C16+(E16*2)</f>
        <v>0.12345925463988744</v>
      </c>
      <c r="H16" s="3" t="s">
        <v>5</v>
      </c>
      <c r="I16" s="3" t="s">
        <v>53</v>
      </c>
      <c r="J16" s="22" t="s">
        <v>92</v>
      </c>
    </row>
    <row r="17" spans="2:10" ht="19" thickBot="1" x14ac:dyDescent="0.4">
      <c r="B17" s="1" t="s">
        <v>14</v>
      </c>
      <c r="C17" s="9">
        <v>0.24455026282396708</v>
      </c>
      <c r="D17" s="2">
        <v>30</v>
      </c>
      <c r="E17" s="2">
        <f t="shared" si="3"/>
        <v>7.3365078847190124E-2</v>
      </c>
      <c r="F17" s="2">
        <f t="shared" si="4"/>
        <v>9.7820105129586832E-2</v>
      </c>
      <c r="G17" s="2">
        <f t="shared" si="5"/>
        <v>0.39128042051834733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0.56699999999999995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0.10734074761075682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0.84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1278.54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16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16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16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20.399999999999999</v>
      </c>
      <c r="D41" s="2">
        <v>50</v>
      </c>
      <c r="E41" s="2">
        <f t="shared" ref="E41" si="6">(D41*C41)/100</f>
        <v>10.199999999999999</v>
      </c>
      <c r="F41" s="2">
        <f t="shared" ref="F41" si="7">C41-(E41*2)</f>
        <v>0</v>
      </c>
      <c r="G41" s="2">
        <f t="shared" ref="G41" si="8">C41+(E41*2)</f>
        <v>40.799999999999997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33</v>
      </c>
      <c r="J43" s="22" t="s">
        <v>95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J69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58.08203125" style="4" customWidth="1"/>
    <col min="11" max="11" width="9" style="4" customWidth="1"/>
    <col min="12" max="12" width="9.332031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54</v>
      </c>
      <c r="G2" s="6" t="s">
        <v>55</v>
      </c>
      <c r="H2" s="7" t="s">
        <v>3</v>
      </c>
      <c r="I2" s="7" t="s">
        <v>7</v>
      </c>
      <c r="J2" s="21" t="s">
        <v>76</v>
      </c>
    </row>
    <row r="3" spans="2:10" ht="19" thickBot="1" x14ac:dyDescent="0.4">
      <c r="B3" s="1" t="s">
        <v>57</v>
      </c>
      <c r="C3" s="2">
        <v>63.886643111966308</v>
      </c>
      <c r="D3" s="2">
        <v>30</v>
      </c>
      <c r="E3" s="2">
        <f>(D3*C3)/100</f>
        <v>19.165992933589891</v>
      </c>
      <c r="F3" s="2">
        <f>C3-(E3*2)</f>
        <v>25.554657244786526</v>
      </c>
      <c r="G3" s="2">
        <f>C3+(E3*2)</f>
        <v>102.21862897914609</v>
      </c>
      <c r="H3" s="3" t="s">
        <v>4</v>
      </c>
      <c r="I3" s="3" t="s">
        <v>53</v>
      </c>
      <c r="J3" s="22" t="s">
        <v>92</v>
      </c>
    </row>
    <row r="4" spans="2:10" ht="19" thickBot="1" x14ac:dyDescent="0.4">
      <c r="B4" s="1" t="s">
        <v>8</v>
      </c>
      <c r="C4" s="2">
        <v>0.42777845884999999</v>
      </c>
      <c r="D4" s="2">
        <v>30</v>
      </c>
      <c r="E4" s="2">
        <f t="shared" ref="E4:E11" si="0">(D4*C4)/100</f>
        <v>0.128333537655</v>
      </c>
      <c r="F4" s="2">
        <f t="shared" ref="F4:F11" si="1">C4-(E4*2)</f>
        <v>0.17111138353999999</v>
      </c>
      <c r="G4" s="2">
        <f t="shared" ref="G4:G11" si="2">C4+(E4*2)</f>
        <v>0.68444553415999998</v>
      </c>
      <c r="H4" s="3" t="s">
        <v>4</v>
      </c>
      <c r="I4" s="3" t="s">
        <v>53</v>
      </c>
      <c r="J4" s="22" t="s">
        <v>92</v>
      </c>
    </row>
    <row r="5" spans="2:10" ht="19" thickBot="1" x14ac:dyDescent="0.4">
      <c r="B5" s="12" t="s">
        <v>58</v>
      </c>
      <c r="C5" s="9">
        <v>1.7113198725208658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19" thickBot="1" x14ac:dyDescent="0.4">
      <c r="B6" s="1" t="s">
        <v>59</v>
      </c>
      <c r="C6" s="2">
        <v>359.37717322938181</v>
      </c>
      <c r="D6" s="2">
        <v>30</v>
      </c>
      <c r="E6" s="2">
        <f t="shared" si="0"/>
        <v>107.81315196881455</v>
      </c>
      <c r="F6" s="2">
        <f t="shared" si="1"/>
        <v>143.75086929175271</v>
      </c>
      <c r="G6" s="2">
        <f t="shared" si="2"/>
        <v>575.00347716701094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19" thickBot="1" x14ac:dyDescent="0.4">
      <c r="B8" s="1" t="s">
        <v>60</v>
      </c>
      <c r="C8" s="2">
        <v>2.1521381351837867E-2</v>
      </c>
      <c r="D8" s="2">
        <v>30</v>
      </c>
      <c r="E8" s="2">
        <f t="shared" si="0"/>
        <v>6.4564144055513605E-3</v>
      </c>
      <c r="F8" s="2">
        <f t="shared" si="1"/>
        <v>8.6085525407351461E-3</v>
      </c>
      <c r="G8" s="2">
        <f t="shared" si="2"/>
        <v>3.4434210162940584E-2</v>
      </c>
      <c r="H8" s="3" t="s">
        <v>5</v>
      </c>
      <c r="I8" s="3" t="s">
        <v>53</v>
      </c>
      <c r="J8" s="22" t="s">
        <v>92</v>
      </c>
    </row>
    <row r="9" spans="2:10" ht="19" thickBot="1" x14ac:dyDescent="0.4">
      <c r="B9" s="1" t="s">
        <v>61</v>
      </c>
      <c r="C9" s="2">
        <v>0.34498705103767646</v>
      </c>
      <c r="D9" s="2">
        <v>30</v>
      </c>
      <c r="E9" s="2">
        <f t="shared" si="0"/>
        <v>0.10349611531130293</v>
      </c>
      <c r="F9" s="2">
        <f t="shared" si="1"/>
        <v>0.13799482041507061</v>
      </c>
      <c r="G9" s="2">
        <f t="shared" si="2"/>
        <v>0.55197928166028232</v>
      </c>
      <c r="H9" s="3" t="s">
        <v>5</v>
      </c>
      <c r="I9" s="3" t="s">
        <v>53</v>
      </c>
      <c r="J9" s="22" t="s">
        <v>92</v>
      </c>
    </row>
    <row r="10" spans="2:10" ht="19" thickBot="1" x14ac:dyDescent="0.4">
      <c r="B10" s="1" t="s">
        <v>62</v>
      </c>
      <c r="C10" s="2">
        <v>2.0082642013787112E-2</v>
      </c>
      <c r="D10" s="2">
        <v>30</v>
      </c>
      <c r="E10" s="2">
        <f t="shared" si="0"/>
        <v>6.0247926041361336E-3</v>
      </c>
      <c r="F10" s="2">
        <f t="shared" si="1"/>
        <v>8.0330568055148443E-3</v>
      </c>
      <c r="G10" s="2">
        <f t="shared" si="2"/>
        <v>3.2132227222059377E-2</v>
      </c>
      <c r="H10" s="3" t="s">
        <v>5</v>
      </c>
      <c r="I10" s="3" t="s">
        <v>53</v>
      </c>
      <c r="J10" s="22" t="s">
        <v>92</v>
      </c>
    </row>
    <row r="11" spans="2:10" ht="19" thickBot="1" x14ac:dyDescent="0.4">
      <c r="B11" s="1" t="s">
        <v>63</v>
      </c>
      <c r="C11" s="2">
        <v>5.7996352027185574E-2</v>
      </c>
      <c r="D11" s="2">
        <v>30</v>
      </c>
      <c r="E11" s="2">
        <f t="shared" si="0"/>
        <v>1.7398905608155671E-2</v>
      </c>
      <c r="F11" s="2">
        <f t="shared" si="1"/>
        <v>2.3198540810874232E-2</v>
      </c>
      <c r="G11" s="2">
        <f t="shared" si="2"/>
        <v>9.2794163243496916E-2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64</v>
      </c>
      <c r="C13" s="9">
        <v>0.48599999999999999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19" thickBot="1" x14ac:dyDescent="0.4">
      <c r="B15" s="12" t="s">
        <v>12</v>
      </c>
      <c r="C15" s="9">
        <v>0.14419089807752153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19" thickBot="1" x14ac:dyDescent="0.4">
      <c r="B16" s="1" t="s">
        <v>13</v>
      </c>
      <c r="C16" s="9">
        <v>8.0339450241650692E-2</v>
      </c>
      <c r="D16" s="2">
        <v>30</v>
      </c>
      <c r="E16" s="2">
        <f t="shared" ref="E16:E17" si="3">(D16*C16)/100</f>
        <v>2.4101835072495206E-2</v>
      </c>
      <c r="F16" s="2">
        <f t="shared" ref="F16:F17" si="4">C16-(E16*2)</f>
        <v>3.213578009666028E-2</v>
      </c>
      <c r="G16" s="2">
        <f t="shared" ref="G16:G17" si="5">C16+(E16*2)</f>
        <v>0.12854312038664112</v>
      </c>
      <c r="H16" s="3" t="s">
        <v>5</v>
      </c>
      <c r="I16" s="3" t="s">
        <v>53</v>
      </c>
      <c r="J16" s="22" t="s">
        <v>92</v>
      </c>
    </row>
    <row r="17" spans="2:10" ht="19" thickBot="1" x14ac:dyDescent="0.4">
      <c r="B17" s="1" t="s">
        <v>14</v>
      </c>
      <c r="C17" s="9">
        <v>0.24001449191664273</v>
      </c>
      <c r="D17" s="2">
        <v>30</v>
      </c>
      <c r="E17" s="2">
        <f t="shared" si="3"/>
        <v>7.2004347574992814E-2</v>
      </c>
      <c r="F17" s="2">
        <f t="shared" si="4"/>
        <v>9.6005796766657103E-2</v>
      </c>
      <c r="G17" s="2">
        <f t="shared" si="5"/>
        <v>0.38402318706662836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0.58899999999999997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0.11461807427260852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0.94099999999999995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1302.1600000000001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31.5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31.5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31.5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21.2</v>
      </c>
      <c r="D41" s="2">
        <v>50</v>
      </c>
      <c r="E41" s="2">
        <f t="shared" ref="E41" si="6">(D41*C41)/100</f>
        <v>10.6</v>
      </c>
      <c r="F41" s="2">
        <f t="shared" ref="F41" si="7">C41-(E41*2)</f>
        <v>0</v>
      </c>
      <c r="G41" s="2">
        <f t="shared" ref="G41" si="8">C41+(E41*2)</f>
        <v>42.4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33</v>
      </c>
      <c r="J43" s="22" t="s">
        <v>95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J69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59.5" style="4" customWidth="1"/>
    <col min="11" max="11" width="9" style="4" customWidth="1"/>
    <col min="12" max="12" width="8.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54</v>
      </c>
      <c r="G2" s="6" t="s">
        <v>55</v>
      </c>
      <c r="H2" s="7" t="s">
        <v>3</v>
      </c>
      <c r="I2" s="7" t="s">
        <v>7</v>
      </c>
      <c r="J2" s="21" t="s">
        <v>76</v>
      </c>
    </row>
    <row r="3" spans="2:10" ht="19" thickBot="1" x14ac:dyDescent="0.4">
      <c r="B3" s="1" t="s">
        <v>57</v>
      </c>
      <c r="C3" s="2">
        <v>64.494109284869964</v>
      </c>
      <c r="D3" s="2">
        <v>30</v>
      </c>
      <c r="E3" s="2">
        <f>(D3*C3)/100</f>
        <v>19.34823278546099</v>
      </c>
      <c r="F3" s="2">
        <f>C3-(E3*2)</f>
        <v>25.797643713947984</v>
      </c>
      <c r="G3" s="2">
        <f>C3+(E3*2)</f>
        <v>103.19057485579194</v>
      </c>
      <c r="H3" s="3" t="s">
        <v>4</v>
      </c>
      <c r="I3" s="3" t="s">
        <v>53</v>
      </c>
      <c r="J3" s="22" t="s">
        <v>92</v>
      </c>
    </row>
    <row r="4" spans="2:10" ht="19" thickBot="1" x14ac:dyDescent="0.4">
      <c r="B4" s="1" t="s">
        <v>8</v>
      </c>
      <c r="C4" s="2">
        <v>0.4304962</v>
      </c>
      <c r="D4" s="2">
        <v>30</v>
      </c>
      <c r="E4" s="2">
        <f t="shared" ref="E4:E11" si="0">(D4*C4)/100</f>
        <v>0.12914886</v>
      </c>
      <c r="F4" s="2">
        <f t="shared" ref="F4:F11" si="1">C4-(E4*2)</f>
        <v>0.17219847999999999</v>
      </c>
      <c r="G4" s="2">
        <f t="shared" ref="G4:G11" si="2">C4+(E4*2)</f>
        <v>0.68879391999999995</v>
      </c>
      <c r="H4" s="3" t="s">
        <v>4</v>
      </c>
      <c r="I4" s="3" t="s">
        <v>53</v>
      </c>
      <c r="J4" s="22" t="s">
        <v>92</v>
      </c>
    </row>
    <row r="5" spans="2:10" ht="19" thickBot="1" x14ac:dyDescent="0.4">
      <c r="B5" s="12" t="s">
        <v>58</v>
      </c>
      <c r="C5" s="9">
        <v>1.719684594176941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19" thickBot="1" x14ac:dyDescent="0.4">
      <c r="B6" s="1" t="s">
        <v>59</v>
      </c>
      <c r="C6" s="2">
        <v>361.13376477715758</v>
      </c>
      <c r="D6" s="2">
        <v>30</v>
      </c>
      <c r="E6" s="2">
        <f t="shared" si="0"/>
        <v>108.34012943314727</v>
      </c>
      <c r="F6" s="2">
        <f t="shared" si="1"/>
        <v>144.45350591086304</v>
      </c>
      <c r="G6" s="2">
        <f t="shared" si="2"/>
        <v>577.81402364345217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19" thickBot="1" x14ac:dyDescent="0.4">
      <c r="B8" s="1" t="s">
        <v>60</v>
      </c>
      <c r="C8" s="2">
        <v>2.1369742679484695E-2</v>
      </c>
      <c r="D8" s="2">
        <v>30</v>
      </c>
      <c r="E8" s="2">
        <f t="shared" si="0"/>
        <v>6.4109228038454081E-3</v>
      </c>
      <c r="F8" s="2">
        <f t="shared" si="1"/>
        <v>8.5478970717938786E-3</v>
      </c>
      <c r="G8" s="2">
        <f t="shared" si="2"/>
        <v>3.4191588287175514E-2</v>
      </c>
      <c r="H8" s="3" t="s">
        <v>5</v>
      </c>
      <c r="I8" s="3" t="s">
        <v>53</v>
      </c>
      <c r="J8" s="22" t="s">
        <v>92</v>
      </c>
    </row>
    <row r="9" spans="2:10" ht="19" thickBot="1" x14ac:dyDescent="0.4">
      <c r="B9" s="1" t="s">
        <v>61</v>
      </c>
      <c r="C9" s="2">
        <v>0.34810822222113724</v>
      </c>
      <c r="D9" s="2">
        <v>30</v>
      </c>
      <c r="E9" s="2">
        <f t="shared" si="0"/>
        <v>0.10443246666634116</v>
      </c>
      <c r="F9" s="2">
        <f t="shared" si="1"/>
        <v>0.13924328888845491</v>
      </c>
      <c r="G9" s="2">
        <f t="shared" si="2"/>
        <v>0.55697315555381954</v>
      </c>
      <c r="H9" s="3" t="s">
        <v>5</v>
      </c>
      <c r="I9" s="3" t="s">
        <v>53</v>
      </c>
      <c r="J9" s="22" t="s">
        <v>92</v>
      </c>
    </row>
    <row r="10" spans="2:10" ht="19" thickBot="1" x14ac:dyDescent="0.4">
      <c r="B10" s="1" t="s">
        <v>62</v>
      </c>
      <c r="C10" s="2">
        <v>2.0040873707294446E-2</v>
      </c>
      <c r="D10" s="2">
        <v>30</v>
      </c>
      <c r="E10" s="2">
        <f t="shared" si="0"/>
        <v>6.0122621121883333E-3</v>
      </c>
      <c r="F10" s="2">
        <f t="shared" si="1"/>
        <v>8.0163494829177794E-3</v>
      </c>
      <c r="G10" s="2">
        <f t="shared" si="2"/>
        <v>3.2065397931671111E-2</v>
      </c>
      <c r="H10" s="3" t="s">
        <v>5</v>
      </c>
      <c r="I10" s="3" t="s">
        <v>53</v>
      </c>
      <c r="J10" s="22" t="s">
        <v>92</v>
      </c>
    </row>
    <row r="11" spans="2:10" ht="19" thickBot="1" x14ac:dyDescent="0.4">
      <c r="B11" s="1" t="s">
        <v>63</v>
      </c>
      <c r="C11" s="2">
        <v>5.7789533742497783E-2</v>
      </c>
      <c r="D11" s="2">
        <v>30</v>
      </c>
      <c r="E11" s="2">
        <f t="shared" si="0"/>
        <v>1.7336860122749334E-2</v>
      </c>
      <c r="F11" s="2">
        <f t="shared" si="1"/>
        <v>2.3115813496999114E-2</v>
      </c>
      <c r="G11" s="2">
        <f t="shared" si="2"/>
        <v>9.2463253987996458E-2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64</v>
      </c>
      <c r="C13" s="9">
        <v>0.48099999999999998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30.5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19" thickBot="1" x14ac:dyDescent="0.4">
      <c r="B15" s="12" t="s">
        <v>12</v>
      </c>
      <c r="C15" s="9">
        <v>0.13865700235742046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19" thickBot="1" x14ac:dyDescent="0.4">
      <c r="B16" s="1" t="s">
        <v>13</v>
      </c>
      <c r="C16" s="9">
        <v>8.1066298325470326E-2</v>
      </c>
      <c r="D16" s="2">
        <v>30</v>
      </c>
      <c r="E16" s="2">
        <f t="shared" ref="E16:E17" si="3">(D16*C16)/100</f>
        <v>2.4319889497641096E-2</v>
      </c>
      <c r="F16" s="2">
        <f t="shared" ref="F16:F17" si="4">C16-(E16*2)</f>
        <v>3.2426519330188135E-2</v>
      </c>
      <c r="G16" s="2">
        <f t="shared" ref="G16:G17" si="5">C16+(E16*2)</f>
        <v>0.12970607732075251</v>
      </c>
      <c r="H16" s="3" t="s">
        <v>5</v>
      </c>
      <c r="I16" s="3" t="s">
        <v>53</v>
      </c>
      <c r="J16" s="22" t="s">
        <v>92</v>
      </c>
    </row>
    <row r="17" spans="2:10" ht="19" thickBot="1" x14ac:dyDescent="0.4">
      <c r="B17" s="1" t="s">
        <v>14</v>
      </c>
      <c r="C17" s="9">
        <v>0.23904433622239957</v>
      </c>
      <c r="D17" s="2">
        <v>30</v>
      </c>
      <c r="E17" s="2">
        <f t="shared" si="3"/>
        <v>7.171330086671987E-2</v>
      </c>
      <c r="F17" s="2">
        <f t="shared" si="4"/>
        <v>9.5617734488959827E-2</v>
      </c>
      <c r="G17" s="2">
        <f t="shared" si="5"/>
        <v>0.38247093795583931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0.59499999999999997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0.1164333302456125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0.96599999999999997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1307.1300000000001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16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31.5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16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16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21.39</v>
      </c>
      <c r="D41" s="2">
        <v>50</v>
      </c>
      <c r="E41" s="2">
        <f t="shared" ref="E41" si="6">(D41*C41)/100</f>
        <v>10.695</v>
      </c>
      <c r="F41" s="2">
        <f t="shared" ref="F41" si="7">C41-(E41*2)</f>
        <v>0</v>
      </c>
      <c r="G41" s="2">
        <f t="shared" ref="G41" si="8">C41+(E41*2)</f>
        <v>42.78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33</v>
      </c>
      <c r="J43" s="22" t="s">
        <v>95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31.5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31.5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J69"/>
  <sheetViews>
    <sheetView topLeftCell="A49" zoomScale="90" zoomScaleNormal="90" workbookViewId="0">
      <selection activeCell="M63" sqref="M63"/>
    </sheetView>
  </sheetViews>
  <sheetFormatPr defaultColWidth="9" defaultRowHeight="15.5" x14ac:dyDescent="0.35"/>
  <cols>
    <col min="1" max="1" width="9" style="4"/>
    <col min="2" max="2" width="34.58203125" style="4" bestFit="1" customWidth="1"/>
    <col min="3" max="3" width="11.5" style="4" bestFit="1" customWidth="1"/>
    <col min="4" max="4" width="9.08203125" style="4" bestFit="1" customWidth="1"/>
    <col min="5" max="7" width="11.33203125" style="4" bestFit="1" customWidth="1"/>
    <col min="8" max="8" width="11.08203125" style="4" bestFit="1" customWidth="1"/>
    <col min="9" max="9" width="15.08203125" style="4" bestFit="1" customWidth="1"/>
    <col min="10" max="10" width="61.75" style="4" customWidth="1"/>
    <col min="11" max="11" width="9" style="4" customWidth="1"/>
    <col min="12" max="12" width="8.25" style="4" customWidth="1"/>
    <col min="13" max="16384" width="9" style="4"/>
  </cols>
  <sheetData>
    <row r="1" spans="2:10" ht="16" thickBot="1" x14ac:dyDescent="0.4"/>
    <row r="2" spans="2:10" ht="30.5" thickBot="1" x14ac:dyDescent="0.4">
      <c r="B2" s="5" t="s">
        <v>6</v>
      </c>
      <c r="C2" s="11" t="s">
        <v>1</v>
      </c>
      <c r="D2" s="11" t="s">
        <v>0</v>
      </c>
      <c r="E2" s="11" t="s">
        <v>2</v>
      </c>
      <c r="F2" s="11" t="s">
        <v>54</v>
      </c>
      <c r="G2" s="11" t="s">
        <v>55</v>
      </c>
      <c r="H2" s="7" t="s">
        <v>3</v>
      </c>
      <c r="I2" s="7" t="s">
        <v>7</v>
      </c>
      <c r="J2" s="21" t="s">
        <v>76</v>
      </c>
    </row>
    <row r="3" spans="2:10" ht="19" thickBot="1" x14ac:dyDescent="0.4">
      <c r="B3" s="1" t="s">
        <v>57</v>
      </c>
      <c r="C3" s="2">
        <v>81</v>
      </c>
      <c r="D3" s="2">
        <v>30</v>
      </c>
      <c r="E3" s="2">
        <f>(D3*C3)/100</f>
        <v>24.3</v>
      </c>
      <c r="F3" s="2">
        <f>C3-(E3*2)</f>
        <v>32.4</v>
      </c>
      <c r="G3" s="2">
        <f>C3+(E3*2)</f>
        <v>129.6</v>
      </c>
      <c r="H3" s="3" t="s">
        <v>4</v>
      </c>
      <c r="I3" s="3" t="s">
        <v>53</v>
      </c>
      <c r="J3" s="22" t="s">
        <v>92</v>
      </c>
    </row>
    <row r="4" spans="2:10" ht="19" thickBot="1" x14ac:dyDescent="0.4">
      <c r="B4" s="1" t="s">
        <v>8</v>
      </c>
      <c r="C4" s="2">
        <v>0.441</v>
      </c>
      <c r="D4" s="2">
        <v>30</v>
      </c>
      <c r="E4" s="2">
        <f t="shared" ref="E4:E11" si="0">(D4*C4)/100</f>
        <v>0.1323</v>
      </c>
      <c r="F4" s="2">
        <f t="shared" ref="F4:F11" si="1">C4-(E4*2)</f>
        <v>0.1764</v>
      </c>
      <c r="G4" s="2">
        <f t="shared" ref="G4:G11" si="2">C4+(E4*2)</f>
        <v>0.7056</v>
      </c>
      <c r="H4" s="3" t="s">
        <v>4</v>
      </c>
      <c r="I4" s="3" t="s">
        <v>53</v>
      </c>
      <c r="J4" s="22" t="s">
        <v>92</v>
      </c>
    </row>
    <row r="5" spans="2:10" ht="19" thickBot="1" x14ac:dyDescent="0.4">
      <c r="B5" s="12" t="s">
        <v>58</v>
      </c>
      <c r="C5" s="9">
        <v>2.0099999999999998</v>
      </c>
      <c r="D5" s="9" t="s">
        <v>27</v>
      </c>
      <c r="E5" s="9" t="s">
        <v>27</v>
      </c>
      <c r="F5" s="9" t="s">
        <v>27</v>
      </c>
      <c r="G5" s="9" t="s">
        <v>27</v>
      </c>
      <c r="H5" s="10" t="s">
        <v>28</v>
      </c>
      <c r="I5" s="9" t="s">
        <v>27</v>
      </c>
      <c r="J5" s="22" t="s">
        <v>92</v>
      </c>
    </row>
    <row r="6" spans="2:10" ht="19" thickBot="1" x14ac:dyDescent="0.4">
      <c r="B6" s="1" t="s">
        <v>59</v>
      </c>
      <c r="C6" s="2">
        <v>422</v>
      </c>
      <c r="D6" s="2">
        <v>30</v>
      </c>
      <c r="E6" s="2">
        <f t="shared" si="0"/>
        <v>126.6</v>
      </c>
      <c r="F6" s="2">
        <f t="shared" si="1"/>
        <v>168.8</v>
      </c>
      <c r="G6" s="2">
        <f t="shared" si="2"/>
        <v>675.2</v>
      </c>
      <c r="H6" s="3" t="s">
        <v>4</v>
      </c>
      <c r="I6" s="3" t="s">
        <v>53</v>
      </c>
      <c r="J6" s="22" t="s">
        <v>92</v>
      </c>
    </row>
    <row r="7" spans="2:10" ht="16" thickBot="1" x14ac:dyDescent="0.4">
      <c r="B7" s="14" t="s">
        <v>9</v>
      </c>
      <c r="C7" s="15"/>
      <c r="D7" s="15"/>
      <c r="E7" s="15"/>
      <c r="F7" s="15"/>
      <c r="G7" s="15"/>
      <c r="H7" s="15"/>
      <c r="I7" s="16"/>
      <c r="J7" s="21"/>
    </row>
    <row r="8" spans="2:10" ht="19" thickBot="1" x14ac:dyDescent="0.4">
      <c r="B8" s="1" t="s">
        <v>60</v>
      </c>
      <c r="C8" s="2">
        <v>1.7000000000000001E-2</v>
      </c>
      <c r="D8" s="2">
        <v>30</v>
      </c>
      <c r="E8" s="2">
        <f t="shared" si="0"/>
        <v>5.1000000000000004E-3</v>
      </c>
      <c r="F8" s="2">
        <f t="shared" si="1"/>
        <v>6.8000000000000005E-3</v>
      </c>
      <c r="G8" s="2">
        <f t="shared" si="2"/>
        <v>2.7200000000000002E-2</v>
      </c>
      <c r="H8" s="3" t="s">
        <v>5</v>
      </c>
      <c r="I8" s="3" t="s">
        <v>53</v>
      </c>
      <c r="J8" s="22" t="s">
        <v>92</v>
      </c>
    </row>
    <row r="9" spans="2:10" ht="19" thickBot="1" x14ac:dyDescent="0.4">
      <c r="B9" s="1" t="s">
        <v>61</v>
      </c>
      <c r="C9" s="2">
        <v>0.24</v>
      </c>
      <c r="D9" s="2">
        <v>30</v>
      </c>
      <c r="E9" s="2">
        <f t="shared" si="0"/>
        <v>7.1999999999999995E-2</v>
      </c>
      <c r="F9" s="2">
        <f t="shared" si="1"/>
        <v>9.6000000000000002E-2</v>
      </c>
      <c r="G9" s="2">
        <f t="shared" si="2"/>
        <v>0.38400000000000001</v>
      </c>
      <c r="H9" s="3" t="s">
        <v>5</v>
      </c>
      <c r="I9" s="3" t="s">
        <v>53</v>
      </c>
      <c r="J9" s="22" t="s">
        <v>92</v>
      </c>
    </row>
    <row r="10" spans="2:10" ht="19" thickBot="1" x14ac:dyDescent="0.4">
      <c r="B10" s="1" t="s">
        <v>62</v>
      </c>
      <c r="C10" s="2">
        <v>0.02</v>
      </c>
      <c r="D10" s="2">
        <v>30</v>
      </c>
      <c r="E10" s="2">
        <f t="shared" si="0"/>
        <v>6.0000000000000001E-3</v>
      </c>
      <c r="F10" s="2">
        <f t="shared" si="1"/>
        <v>8.0000000000000002E-3</v>
      </c>
      <c r="G10" s="2">
        <f t="shared" si="2"/>
        <v>3.2000000000000001E-2</v>
      </c>
      <c r="H10" s="3" t="s">
        <v>5</v>
      </c>
      <c r="I10" s="3" t="s">
        <v>53</v>
      </c>
      <c r="J10" s="22" t="s">
        <v>92</v>
      </c>
    </row>
    <row r="11" spans="2:10" ht="19" thickBot="1" x14ac:dyDescent="0.4">
      <c r="B11" s="1" t="s">
        <v>63</v>
      </c>
      <c r="C11" s="2">
        <v>5.5E-2</v>
      </c>
      <c r="D11" s="2">
        <v>30</v>
      </c>
      <c r="E11" s="2">
        <f t="shared" si="0"/>
        <v>1.6500000000000001E-2</v>
      </c>
      <c r="F11" s="2">
        <f t="shared" si="1"/>
        <v>2.1999999999999999E-2</v>
      </c>
      <c r="G11" s="2">
        <f t="shared" si="2"/>
        <v>8.7999999999999995E-2</v>
      </c>
      <c r="H11" s="3" t="s">
        <v>5</v>
      </c>
      <c r="I11" s="3" t="s">
        <v>53</v>
      </c>
      <c r="J11" s="22" t="s">
        <v>92</v>
      </c>
    </row>
    <row r="12" spans="2:10" ht="31.5" thickBot="1" x14ac:dyDescent="0.4">
      <c r="B12" s="12" t="s">
        <v>10</v>
      </c>
      <c r="C12" s="9">
        <v>0.05</v>
      </c>
      <c r="D12" s="9" t="s">
        <v>27</v>
      </c>
      <c r="E12" s="9" t="s">
        <v>27</v>
      </c>
      <c r="F12" s="9" t="s">
        <v>27</v>
      </c>
      <c r="G12" s="9" t="s">
        <v>27</v>
      </c>
      <c r="H12" s="10" t="s">
        <v>28</v>
      </c>
      <c r="I12" s="9" t="s">
        <v>27</v>
      </c>
      <c r="J12" s="22" t="s">
        <v>93</v>
      </c>
    </row>
    <row r="13" spans="2:10" ht="16" thickBot="1" x14ac:dyDescent="0.4">
      <c r="B13" s="12" t="s">
        <v>64</v>
      </c>
      <c r="C13" s="9">
        <v>0.47</v>
      </c>
      <c r="D13" s="13" t="s">
        <v>27</v>
      </c>
      <c r="E13" s="13" t="s">
        <v>27</v>
      </c>
      <c r="F13" s="13" t="s">
        <v>27</v>
      </c>
      <c r="G13" s="9" t="s">
        <v>27</v>
      </c>
      <c r="H13" s="10" t="s">
        <v>28</v>
      </c>
      <c r="I13" s="9" t="s">
        <v>27</v>
      </c>
      <c r="J13" s="22" t="s">
        <v>82</v>
      </c>
    </row>
    <row r="14" spans="2:10" ht="22.5" customHeight="1" thickBot="1" x14ac:dyDescent="0.4">
      <c r="B14" s="14" t="s">
        <v>11</v>
      </c>
      <c r="C14" s="15"/>
      <c r="D14" s="15"/>
      <c r="E14" s="15"/>
      <c r="F14" s="15"/>
      <c r="G14" s="15"/>
      <c r="H14" s="15"/>
      <c r="I14" s="16"/>
      <c r="J14" s="21"/>
    </row>
    <row r="15" spans="2:10" ht="19" thickBot="1" x14ac:dyDescent="0.4">
      <c r="B15" s="12" t="s">
        <v>12</v>
      </c>
      <c r="C15" s="9">
        <v>0.11600000000000001</v>
      </c>
      <c r="D15" s="13" t="s">
        <v>27</v>
      </c>
      <c r="E15" s="13" t="s">
        <v>27</v>
      </c>
      <c r="F15" s="13" t="s">
        <v>27</v>
      </c>
      <c r="G15" s="9" t="s">
        <v>27</v>
      </c>
      <c r="H15" s="10" t="s">
        <v>28</v>
      </c>
      <c r="I15" s="9" t="s">
        <v>27</v>
      </c>
      <c r="J15" s="22" t="s">
        <v>92</v>
      </c>
    </row>
    <row r="16" spans="2:10" ht="19" thickBot="1" x14ac:dyDescent="0.4">
      <c r="B16" s="1" t="s">
        <v>13</v>
      </c>
      <c r="C16" s="9">
        <v>0.05</v>
      </c>
      <c r="D16" s="2">
        <v>30</v>
      </c>
      <c r="E16" s="2">
        <f t="shared" ref="E16:E17" si="3">(D16*C16)/100</f>
        <v>1.4999999999999999E-2</v>
      </c>
      <c r="F16" s="2">
        <f t="shared" ref="F16:F17" si="4">C16-(E16*2)</f>
        <v>2.0000000000000004E-2</v>
      </c>
      <c r="G16" s="2">
        <f t="shared" ref="G16:G17" si="5">C16+(E16*2)</f>
        <v>0.08</v>
      </c>
      <c r="H16" s="3" t="s">
        <v>5</v>
      </c>
      <c r="I16" s="3" t="s">
        <v>53</v>
      </c>
      <c r="J16" s="22" t="s">
        <v>92</v>
      </c>
    </row>
    <row r="17" spans="2:10" ht="19" thickBot="1" x14ac:dyDescent="0.4">
      <c r="B17" s="1" t="s">
        <v>14</v>
      </c>
      <c r="C17" s="9">
        <v>0.215</v>
      </c>
      <c r="D17" s="2">
        <v>30</v>
      </c>
      <c r="E17" s="2">
        <f t="shared" si="3"/>
        <v>6.4500000000000002E-2</v>
      </c>
      <c r="F17" s="2">
        <f t="shared" si="4"/>
        <v>8.5999999999999993E-2</v>
      </c>
      <c r="G17" s="2">
        <f t="shared" si="5"/>
        <v>0.34399999999999997</v>
      </c>
      <c r="H17" s="3" t="s">
        <v>5</v>
      </c>
      <c r="I17" s="3" t="s">
        <v>53</v>
      </c>
      <c r="J17" s="22" t="s">
        <v>92</v>
      </c>
    </row>
    <row r="18" spans="2:10" ht="16" thickBot="1" x14ac:dyDescent="0.4">
      <c r="B18" s="12" t="s">
        <v>65</v>
      </c>
      <c r="C18" s="9">
        <v>0.61899999999999999</v>
      </c>
      <c r="D18" s="9" t="s">
        <v>27</v>
      </c>
      <c r="E18" s="9" t="s">
        <v>27</v>
      </c>
      <c r="F18" s="9" t="s">
        <v>27</v>
      </c>
      <c r="G18" s="9" t="s">
        <v>27</v>
      </c>
      <c r="H18" s="10" t="s">
        <v>28</v>
      </c>
      <c r="I18" s="9" t="s">
        <v>27</v>
      </c>
      <c r="J18" s="22" t="s">
        <v>81</v>
      </c>
    </row>
    <row r="19" spans="2:10" ht="16" thickBot="1" x14ac:dyDescent="0.4">
      <c r="B19" s="17" t="s">
        <v>56</v>
      </c>
      <c r="C19" s="15"/>
      <c r="D19" s="18"/>
      <c r="E19" s="18"/>
      <c r="F19" s="18"/>
      <c r="G19" s="18"/>
      <c r="H19" s="18"/>
      <c r="I19" s="19"/>
      <c r="J19" s="21"/>
    </row>
    <row r="20" spans="2:10" ht="16" thickBot="1" x14ac:dyDescent="0.4">
      <c r="B20" s="12" t="s">
        <v>66</v>
      </c>
      <c r="C20" s="9">
        <v>0.154</v>
      </c>
      <c r="D20" s="9" t="s">
        <v>27</v>
      </c>
      <c r="E20" s="9" t="s">
        <v>27</v>
      </c>
      <c r="F20" s="9" t="s">
        <v>27</v>
      </c>
      <c r="G20" s="9" t="s">
        <v>27</v>
      </c>
      <c r="H20" s="10" t="s">
        <v>28</v>
      </c>
      <c r="I20" s="9" t="s">
        <v>27</v>
      </c>
      <c r="J20" s="22" t="s">
        <v>94</v>
      </c>
    </row>
    <row r="21" spans="2:10" ht="16" thickBot="1" x14ac:dyDescent="0.4">
      <c r="B21" s="12" t="s">
        <v>67</v>
      </c>
      <c r="C21" s="9">
        <v>1.31</v>
      </c>
      <c r="D21" s="9" t="s">
        <v>27</v>
      </c>
      <c r="E21" s="9" t="s">
        <v>27</v>
      </c>
      <c r="F21" s="9" t="s">
        <v>27</v>
      </c>
      <c r="G21" s="9" t="s">
        <v>27</v>
      </c>
      <c r="H21" s="10" t="s">
        <v>28</v>
      </c>
      <c r="I21" s="9" t="s">
        <v>27</v>
      </c>
      <c r="J21" s="22" t="s">
        <v>94</v>
      </c>
    </row>
    <row r="22" spans="2:10" ht="16" thickBot="1" x14ac:dyDescent="0.4">
      <c r="B22" s="12" t="s">
        <v>68</v>
      </c>
      <c r="C22" s="9">
        <v>1571</v>
      </c>
      <c r="D22" s="9" t="s">
        <v>27</v>
      </c>
      <c r="E22" s="9" t="s">
        <v>27</v>
      </c>
      <c r="F22" s="9" t="s">
        <v>27</v>
      </c>
      <c r="G22" s="9" t="s">
        <v>27</v>
      </c>
      <c r="H22" s="10" t="s">
        <v>28</v>
      </c>
      <c r="I22" s="9" t="s">
        <v>27</v>
      </c>
      <c r="J22" s="22" t="s">
        <v>94</v>
      </c>
    </row>
    <row r="23" spans="2:10" ht="16" thickBot="1" x14ac:dyDescent="0.4">
      <c r="B23" s="14" t="s">
        <v>15</v>
      </c>
      <c r="C23" s="15"/>
      <c r="D23" s="15"/>
      <c r="E23" s="15"/>
      <c r="F23" s="15"/>
      <c r="G23" s="15"/>
      <c r="H23" s="15"/>
      <c r="I23" s="16"/>
      <c r="J23" s="21"/>
    </row>
    <row r="24" spans="2:10" ht="16" thickBot="1" x14ac:dyDescent="0.4">
      <c r="B24" s="1" t="s">
        <v>16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53</v>
      </c>
      <c r="J24" s="22" t="s">
        <v>95</v>
      </c>
    </row>
    <row r="25" spans="2:10" ht="19" thickBot="1" x14ac:dyDescent="0.4">
      <c r="B25" s="8" t="s">
        <v>17</v>
      </c>
      <c r="C25" s="9">
        <v>5.44</v>
      </c>
      <c r="D25" s="9" t="s">
        <v>27</v>
      </c>
      <c r="E25" s="9" t="s">
        <v>27</v>
      </c>
      <c r="F25" s="9" t="s">
        <v>27</v>
      </c>
      <c r="G25" s="9" t="s">
        <v>27</v>
      </c>
      <c r="H25" s="10" t="s">
        <v>28</v>
      </c>
      <c r="I25" s="9" t="s">
        <v>27</v>
      </c>
      <c r="J25" s="22" t="s">
        <v>83</v>
      </c>
    </row>
    <row r="26" spans="2:10" ht="16" thickBot="1" x14ac:dyDescent="0.4">
      <c r="B26" s="12" t="s">
        <v>18</v>
      </c>
      <c r="C26" s="9">
        <v>0.66</v>
      </c>
      <c r="D26" s="9" t="s">
        <v>27</v>
      </c>
      <c r="E26" s="9" t="s">
        <v>27</v>
      </c>
      <c r="F26" s="9" t="s">
        <v>27</v>
      </c>
      <c r="G26" s="9" t="s">
        <v>27</v>
      </c>
      <c r="H26" s="10" t="s">
        <v>28</v>
      </c>
      <c r="I26" s="9" t="s">
        <v>27</v>
      </c>
      <c r="J26" s="22" t="s">
        <v>95</v>
      </c>
    </row>
    <row r="27" spans="2:10" ht="16" thickBot="1" x14ac:dyDescent="0.4">
      <c r="B27" s="1" t="s">
        <v>19</v>
      </c>
      <c r="C27" s="9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53</v>
      </c>
      <c r="J27" s="22" t="s">
        <v>95</v>
      </c>
    </row>
    <row r="28" spans="2:10" ht="16" thickBot="1" x14ac:dyDescent="0.4">
      <c r="B28" s="1" t="s">
        <v>20</v>
      </c>
      <c r="C28" s="9">
        <v>0.78</v>
      </c>
      <c r="D28" s="9" t="s">
        <v>27</v>
      </c>
      <c r="E28" s="9" t="s">
        <v>27</v>
      </c>
      <c r="F28" s="9" t="s">
        <v>27</v>
      </c>
      <c r="G28" s="9" t="s">
        <v>27</v>
      </c>
      <c r="H28" s="10" t="s">
        <v>28</v>
      </c>
      <c r="I28" s="9" t="s">
        <v>27</v>
      </c>
      <c r="J28" s="22" t="s">
        <v>95</v>
      </c>
    </row>
    <row r="29" spans="2:10" ht="16" thickBot="1" x14ac:dyDescent="0.4">
      <c r="B29" s="14" t="s">
        <v>21</v>
      </c>
      <c r="C29" s="15"/>
      <c r="D29" s="15"/>
      <c r="E29" s="15"/>
      <c r="F29" s="15"/>
      <c r="G29" s="15"/>
      <c r="H29" s="15"/>
      <c r="I29" s="16"/>
      <c r="J29" s="21"/>
    </row>
    <row r="30" spans="2:10" ht="16" thickBot="1" x14ac:dyDescent="0.4">
      <c r="B30" s="1" t="s">
        <v>22</v>
      </c>
      <c r="C30" s="9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53</v>
      </c>
      <c r="J30" s="22" t="s">
        <v>95</v>
      </c>
    </row>
    <row r="31" spans="2:10" ht="16" thickBot="1" x14ac:dyDescent="0.4">
      <c r="B31" s="8" t="s">
        <v>23</v>
      </c>
      <c r="C31" s="9">
        <v>0.39</v>
      </c>
      <c r="D31" s="9" t="s">
        <v>27</v>
      </c>
      <c r="E31" s="9" t="s">
        <v>27</v>
      </c>
      <c r="F31" s="9" t="s">
        <v>27</v>
      </c>
      <c r="G31" s="9" t="s">
        <v>27</v>
      </c>
      <c r="H31" s="10" t="s">
        <v>28</v>
      </c>
      <c r="I31" s="9" t="s">
        <v>27</v>
      </c>
      <c r="J31" s="22" t="s">
        <v>95</v>
      </c>
    </row>
    <row r="32" spans="2:10" ht="16" thickBot="1" x14ac:dyDescent="0.4">
      <c r="B32" s="8" t="s">
        <v>24</v>
      </c>
      <c r="C32" s="2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53</v>
      </c>
      <c r="J32" s="22" t="s">
        <v>95</v>
      </c>
    </row>
    <row r="33" spans="2:10" ht="16" thickBot="1" x14ac:dyDescent="0.4">
      <c r="B33" s="8" t="s">
        <v>25</v>
      </c>
      <c r="C33" s="9">
        <v>0.25</v>
      </c>
      <c r="D33" s="9" t="s">
        <v>27</v>
      </c>
      <c r="E33" s="9" t="s">
        <v>27</v>
      </c>
      <c r="F33" s="9" t="s">
        <v>27</v>
      </c>
      <c r="G33" s="9" t="s">
        <v>27</v>
      </c>
      <c r="H33" s="10" t="s">
        <v>28</v>
      </c>
      <c r="I33" s="9" t="s">
        <v>27</v>
      </c>
      <c r="J33" s="22" t="s">
        <v>95</v>
      </c>
    </row>
    <row r="34" spans="2:10" ht="16" thickBot="1" x14ac:dyDescent="0.4">
      <c r="B34" s="14" t="s">
        <v>26</v>
      </c>
      <c r="C34" s="15"/>
      <c r="D34" s="15"/>
      <c r="E34" s="15"/>
      <c r="F34" s="15"/>
      <c r="G34" s="15"/>
      <c r="H34" s="15"/>
      <c r="I34" s="16"/>
      <c r="J34" s="21"/>
    </row>
    <row r="35" spans="2:10" ht="16" thickBot="1" x14ac:dyDescent="0.4">
      <c r="B35" s="8" t="s">
        <v>69</v>
      </c>
      <c r="C35" s="9">
        <v>2.4350000000000001</v>
      </c>
      <c r="D35" s="2">
        <v>30</v>
      </c>
      <c r="E35" s="2">
        <f>(D35*C35)/100</f>
        <v>0.73049999999999993</v>
      </c>
      <c r="F35" s="2">
        <f>C35-(E35*2)</f>
        <v>0.9740000000000002</v>
      </c>
      <c r="G35" s="2">
        <f>C35+(E35*2)</f>
        <v>3.8959999999999999</v>
      </c>
      <c r="H35" s="3" t="s">
        <v>4</v>
      </c>
      <c r="I35" s="3" t="s">
        <v>53</v>
      </c>
      <c r="J35" s="22" t="s">
        <v>86</v>
      </c>
    </row>
    <row r="36" spans="2:10" ht="16" thickBot="1" x14ac:dyDescent="0.4">
      <c r="B36" s="12" t="s">
        <v>70</v>
      </c>
      <c r="C36" s="9">
        <v>10.26</v>
      </c>
      <c r="D36" s="9" t="s">
        <v>27</v>
      </c>
      <c r="E36" s="9" t="s">
        <v>27</v>
      </c>
      <c r="F36" s="9" t="s">
        <v>27</v>
      </c>
      <c r="G36" s="9" t="s">
        <v>27</v>
      </c>
      <c r="H36" s="10" t="s">
        <v>28</v>
      </c>
      <c r="I36" s="9" t="s">
        <v>27</v>
      </c>
      <c r="J36" s="22" t="s">
        <v>86</v>
      </c>
    </row>
    <row r="37" spans="2:10" ht="16" thickBot="1" x14ac:dyDescent="0.4">
      <c r="B37" s="8" t="s">
        <v>71</v>
      </c>
      <c r="C37" s="9">
        <v>35.5</v>
      </c>
      <c r="D37" s="9" t="s">
        <v>27</v>
      </c>
      <c r="E37" s="9" t="s">
        <v>27</v>
      </c>
      <c r="F37" s="9" t="s">
        <v>27</v>
      </c>
      <c r="G37" s="9" t="s">
        <v>27</v>
      </c>
      <c r="H37" s="10" t="s">
        <v>28</v>
      </c>
      <c r="I37" s="9" t="s">
        <v>27</v>
      </c>
      <c r="J37" s="22" t="s">
        <v>86</v>
      </c>
    </row>
    <row r="38" spans="2:10" ht="16" thickBot="1" x14ac:dyDescent="0.4">
      <c r="B38" s="1" t="s">
        <v>72</v>
      </c>
      <c r="C38" s="9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53</v>
      </c>
      <c r="J38" s="22" t="s">
        <v>86</v>
      </c>
    </row>
    <row r="39" spans="2:10" ht="16" thickBot="1" x14ac:dyDescent="0.4">
      <c r="B39" s="8" t="s">
        <v>73</v>
      </c>
      <c r="C39" s="9">
        <v>100</v>
      </c>
      <c r="D39" s="9" t="s">
        <v>27</v>
      </c>
      <c r="E39" s="9" t="s">
        <v>27</v>
      </c>
      <c r="F39" s="9" t="s">
        <v>27</v>
      </c>
      <c r="G39" s="9" t="s">
        <v>27</v>
      </c>
      <c r="H39" s="10" t="s">
        <v>28</v>
      </c>
      <c r="I39" s="9" t="s">
        <v>27</v>
      </c>
      <c r="J39" s="22" t="s">
        <v>90</v>
      </c>
    </row>
    <row r="40" spans="2:10" ht="16" thickBot="1" x14ac:dyDescent="0.4">
      <c r="B40" s="14" t="s">
        <v>29</v>
      </c>
      <c r="C40" s="15"/>
      <c r="D40" s="15"/>
      <c r="E40" s="15"/>
      <c r="F40" s="15"/>
      <c r="G40" s="15"/>
      <c r="H40" s="15"/>
      <c r="I40" s="16"/>
      <c r="J40" s="21"/>
    </row>
    <row r="41" spans="2:10" ht="31.5" thickBot="1" x14ac:dyDescent="0.4">
      <c r="B41" s="1" t="s">
        <v>30</v>
      </c>
      <c r="C41" s="2">
        <v>22</v>
      </c>
      <c r="D41" s="2">
        <v>50</v>
      </c>
      <c r="E41" s="2">
        <f t="shared" ref="E41" si="6">(D41*C41)/100</f>
        <v>11</v>
      </c>
      <c r="F41" s="2">
        <f t="shared" ref="F41" si="7">C41-(E41*2)</f>
        <v>0</v>
      </c>
      <c r="G41" s="2">
        <f t="shared" ref="G41" si="8">C41+(E41*2)</f>
        <v>44</v>
      </c>
      <c r="H41" s="3" t="s">
        <v>4</v>
      </c>
      <c r="I41" s="3" t="s">
        <v>33</v>
      </c>
      <c r="J41" s="22" t="s">
        <v>96</v>
      </c>
    </row>
    <row r="42" spans="2:10" ht="31.5" thickBot="1" x14ac:dyDescent="0.4">
      <c r="B42" s="8" t="s">
        <v>31</v>
      </c>
      <c r="C42" s="9">
        <v>4.2799999999999998E-2</v>
      </c>
      <c r="D42" s="9" t="s">
        <v>27</v>
      </c>
      <c r="E42" s="9" t="s">
        <v>27</v>
      </c>
      <c r="F42" s="9" t="s">
        <v>27</v>
      </c>
      <c r="G42" s="9" t="s">
        <v>27</v>
      </c>
      <c r="H42" s="10" t="s">
        <v>28</v>
      </c>
      <c r="I42" s="9" t="s">
        <v>27</v>
      </c>
      <c r="J42" s="22" t="s">
        <v>95</v>
      </c>
    </row>
    <row r="43" spans="2:10" ht="31.5" thickBot="1" x14ac:dyDescent="0.4">
      <c r="B43" s="8" t="s">
        <v>32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33</v>
      </c>
      <c r="J43" s="22" t="s">
        <v>95</v>
      </c>
    </row>
    <row r="44" spans="2:10" ht="31.5" thickBot="1" x14ac:dyDescent="0.4">
      <c r="B44" s="1" t="s">
        <v>74</v>
      </c>
      <c r="C44" s="9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53</v>
      </c>
      <c r="J44" s="22" t="s">
        <v>89</v>
      </c>
    </row>
    <row r="45" spans="2:10" ht="31.5" thickBot="1" x14ac:dyDescent="0.4">
      <c r="B45" s="1" t="s">
        <v>34</v>
      </c>
      <c r="C45" s="2">
        <v>0.3</v>
      </c>
      <c r="D45" s="2">
        <v>30</v>
      </c>
      <c r="E45" s="2">
        <f t="shared" si="9"/>
        <v>0.09</v>
      </c>
      <c r="F45" s="2">
        <f t="shared" si="10"/>
        <v>0.12</v>
      </c>
      <c r="G45" s="2">
        <f t="shared" si="11"/>
        <v>0.48</v>
      </c>
      <c r="H45" s="3" t="s">
        <v>5</v>
      </c>
      <c r="I45" s="3" t="s">
        <v>53</v>
      </c>
      <c r="J45" s="22" t="s">
        <v>97</v>
      </c>
    </row>
    <row r="46" spans="2:10" ht="16" thickBot="1" x14ac:dyDescent="0.4">
      <c r="B46" s="1" t="s">
        <v>35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33</v>
      </c>
      <c r="J46" s="22" t="s">
        <v>97</v>
      </c>
    </row>
    <row r="47" spans="2:10" ht="16" thickBot="1" x14ac:dyDescent="0.4">
      <c r="B47" s="14" t="s">
        <v>36</v>
      </c>
      <c r="C47" s="15"/>
      <c r="D47" s="15"/>
      <c r="E47" s="15"/>
      <c r="F47" s="15"/>
      <c r="G47" s="15"/>
      <c r="H47" s="15"/>
      <c r="I47" s="16"/>
      <c r="J47" s="21"/>
    </row>
    <row r="48" spans="2:10" ht="31.5" thickBot="1" x14ac:dyDescent="0.4">
      <c r="B48" s="8" t="s">
        <v>75</v>
      </c>
      <c r="C48" s="9">
        <v>0.5</v>
      </c>
      <c r="D48" s="9" t="s">
        <v>27</v>
      </c>
      <c r="E48" s="9" t="s">
        <v>27</v>
      </c>
      <c r="F48" s="9" t="s">
        <v>27</v>
      </c>
      <c r="G48" s="9" t="s">
        <v>27</v>
      </c>
      <c r="H48" s="10" t="s">
        <v>28</v>
      </c>
      <c r="I48" s="9" t="s">
        <v>27</v>
      </c>
      <c r="J48" s="22" t="s">
        <v>97</v>
      </c>
    </row>
    <row r="49" spans="2:10" ht="16" thickBot="1" x14ac:dyDescent="0.4">
      <c r="B49" s="14" t="s">
        <v>37</v>
      </c>
      <c r="C49" s="15"/>
      <c r="D49" s="15"/>
      <c r="E49" s="15"/>
      <c r="F49" s="15"/>
      <c r="G49" s="15"/>
      <c r="H49" s="15"/>
      <c r="I49" s="16"/>
      <c r="J49" s="21"/>
    </row>
    <row r="50" spans="2:10" ht="31.5" thickBot="1" x14ac:dyDescent="0.4">
      <c r="B50" s="8" t="s">
        <v>38</v>
      </c>
      <c r="C50" s="9">
        <v>462962</v>
      </c>
      <c r="D50" s="9" t="s">
        <v>27</v>
      </c>
      <c r="E50" s="9" t="s">
        <v>27</v>
      </c>
      <c r="F50" s="9" t="s">
        <v>27</v>
      </c>
      <c r="G50" s="9" t="s">
        <v>27</v>
      </c>
      <c r="H50" s="10" t="s">
        <v>28</v>
      </c>
      <c r="I50" s="9" t="s">
        <v>27</v>
      </c>
      <c r="J50" s="22" t="s">
        <v>98</v>
      </c>
    </row>
    <row r="51" spans="2:10" ht="31.5" thickBot="1" x14ac:dyDescent="0.4">
      <c r="B51" s="8" t="s">
        <v>39</v>
      </c>
      <c r="C51" s="9">
        <v>1</v>
      </c>
      <c r="D51" s="9" t="s">
        <v>27</v>
      </c>
      <c r="E51" s="9" t="s">
        <v>27</v>
      </c>
      <c r="F51" s="9" t="s">
        <v>27</v>
      </c>
      <c r="G51" s="9" t="s">
        <v>27</v>
      </c>
      <c r="H51" s="10" t="s">
        <v>28</v>
      </c>
      <c r="I51" s="9" t="s">
        <v>27</v>
      </c>
      <c r="J51" s="22" t="s">
        <v>79</v>
      </c>
    </row>
    <row r="52" spans="2:10" ht="31.5" thickBot="1" x14ac:dyDescent="0.4">
      <c r="B52" s="8" t="s">
        <v>40</v>
      </c>
      <c r="C52" s="9">
        <v>99760</v>
      </c>
      <c r="D52" s="9" t="s">
        <v>27</v>
      </c>
      <c r="E52" s="9" t="s">
        <v>27</v>
      </c>
      <c r="F52" s="9" t="s">
        <v>27</v>
      </c>
      <c r="G52" s="9" t="s">
        <v>27</v>
      </c>
      <c r="H52" s="10" t="s">
        <v>28</v>
      </c>
      <c r="I52" s="9" t="s">
        <v>27</v>
      </c>
      <c r="J52" s="22" t="s">
        <v>99</v>
      </c>
    </row>
    <row r="53" spans="2:10" ht="31.5" thickBot="1" x14ac:dyDescent="0.4">
      <c r="B53" s="8" t="s">
        <v>41</v>
      </c>
      <c r="C53" s="9">
        <v>395740</v>
      </c>
      <c r="D53" s="9" t="s">
        <v>27</v>
      </c>
      <c r="E53" s="9" t="s">
        <v>27</v>
      </c>
      <c r="F53" s="9" t="s">
        <v>27</v>
      </c>
      <c r="G53" s="9" t="s">
        <v>27</v>
      </c>
      <c r="H53" s="10" t="s">
        <v>28</v>
      </c>
      <c r="I53" s="9" t="s">
        <v>27</v>
      </c>
      <c r="J53" s="22" t="s">
        <v>99</v>
      </c>
    </row>
    <row r="54" spans="2:10" ht="16" thickBot="1" x14ac:dyDescent="0.4">
      <c r="B54" s="8" t="s">
        <v>42</v>
      </c>
      <c r="C54" s="9">
        <v>11700000</v>
      </c>
      <c r="D54" s="9" t="s">
        <v>27</v>
      </c>
      <c r="E54" s="9" t="s">
        <v>27</v>
      </c>
      <c r="F54" s="9" t="s">
        <v>27</v>
      </c>
      <c r="G54" s="9" t="s">
        <v>27</v>
      </c>
      <c r="H54" s="10" t="s">
        <v>28</v>
      </c>
      <c r="I54" s="9" t="s">
        <v>27</v>
      </c>
      <c r="J54" s="22" t="s">
        <v>77</v>
      </c>
    </row>
    <row r="55" spans="2:10" ht="16" thickBot="1" x14ac:dyDescent="0.4">
      <c r="B55" s="8" t="s">
        <v>43</v>
      </c>
      <c r="C55" s="9">
        <v>3660000</v>
      </c>
      <c r="D55" s="9" t="s">
        <v>27</v>
      </c>
      <c r="E55" s="9" t="s">
        <v>27</v>
      </c>
      <c r="F55" s="9" t="s">
        <v>27</v>
      </c>
      <c r="G55" s="9" t="s">
        <v>27</v>
      </c>
      <c r="H55" s="10" t="s">
        <v>28</v>
      </c>
      <c r="I55" s="9" t="s">
        <v>27</v>
      </c>
      <c r="J55" s="22" t="s">
        <v>78</v>
      </c>
    </row>
    <row r="56" spans="2:10" ht="31.5" thickBot="1" x14ac:dyDescent="0.4">
      <c r="B56" s="8" t="s">
        <v>44</v>
      </c>
      <c r="C56" s="9">
        <f>3.708/2</f>
        <v>1.8540000000000001</v>
      </c>
      <c r="D56" s="9" t="s">
        <v>27</v>
      </c>
      <c r="E56" s="9" t="s">
        <v>27</v>
      </c>
      <c r="F56" s="9" t="s">
        <v>27</v>
      </c>
      <c r="G56" s="9" t="s">
        <v>27</v>
      </c>
      <c r="H56" s="10" t="s">
        <v>28</v>
      </c>
      <c r="I56" s="9" t="s">
        <v>27</v>
      </c>
      <c r="J56" s="22" t="s">
        <v>100</v>
      </c>
    </row>
    <row r="57" spans="2:10" ht="16" thickBot="1" x14ac:dyDescent="0.4">
      <c r="B57" s="8" t="s">
        <v>45</v>
      </c>
      <c r="C57" s="9">
        <v>2.0139999999999998</v>
      </c>
      <c r="D57" s="9" t="s">
        <v>27</v>
      </c>
      <c r="E57" s="9" t="s">
        <v>27</v>
      </c>
      <c r="F57" s="9" t="s">
        <v>27</v>
      </c>
      <c r="G57" s="9" t="s">
        <v>27</v>
      </c>
      <c r="H57" s="10" t="s">
        <v>28</v>
      </c>
      <c r="I57" s="9" t="s">
        <v>27</v>
      </c>
      <c r="J57" s="22" t="s">
        <v>100</v>
      </c>
    </row>
    <row r="58" spans="2:10" ht="31.5" thickBot="1" x14ac:dyDescent="0.4">
      <c r="B58" s="8" t="s">
        <v>46</v>
      </c>
      <c r="C58" s="9">
        <f>3.708/4</f>
        <v>0.92700000000000005</v>
      </c>
      <c r="D58" s="9" t="s">
        <v>27</v>
      </c>
      <c r="E58" s="9" t="s">
        <v>27</v>
      </c>
      <c r="F58" s="9" t="s">
        <v>27</v>
      </c>
      <c r="G58" s="9" t="s">
        <v>27</v>
      </c>
      <c r="H58" s="10" t="s">
        <v>28</v>
      </c>
      <c r="I58" s="9" t="s">
        <v>27</v>
      </c>
      <c r="J58" s="22" t="s">
        <v>102</v>
      </c>
    </row>
    <row r="59" spans="2:10" ht="16" thickBot="1" x14ac:dyDescent="0.4">
      <c r="B59" s="8" t="s">
        <v>47</v>
      </c>
      <c r="C59" s="9">
        <v>2.0139999999999998</v>
      </c>
      <c r="D59" s="9" t="s">
        <v>27</v>
      </c>
      <c r="E59" s="9" t="s">
        <v>27</v>
      </c>
      <c r="F59" s="9" t="s">
        <v>27</v>
      </c>
      <c r="G59" s="9" t="s">
        <v>27</v>
      </c>
      <c r="H59" s="10" t="s">
        <v>28</v>
      </c>
      <c r="I59" s="9" t="s">
        <v>27</v>
      </c>
      <c r="J59" s="22" t="s">
        <v>103</v>
      </c>
    </row>
    <row r="60" spans="2:10" ht="31.5" thickBot="1" x14ac:dyDescent="0.4">
      <c r="B60" s="8" t="s">
        <v>48</v>
      </c>
      <c r="C60" s="9">
        <v>0.19800000000000001</v>
      </c>
      <c r="D60" s="9" t="s">
        <v>27</v>
      </c>
      <c r="E60" s="9" t="s">
        <v>27</v>
      </c>
      <c r="F60" s="9" t="s">
        <v>27</v>
      </c>
      <c r="G60" s="9" t="s">
        <v>27</v>
      </c>
      <c r="H60" s="10" t="s">
        <v>28</v>
      </c>
      <c r="I60" s="9" t="s">
        <v>27</v>
      </c>
      <c r="J60" s="22" t="s">
        <v>99</v>
      </c>
    </row>
    <row r="61" spans="2:10" ht="16" thickBot="1" x14ac:dyDescent="0.4">
      <c r="B61" s="8" t="s">
        <v>49</v>
      </c>
      <c r="C61" s="9">
        <v>1.1890000000000001</v>
      </c>
      <c r="D61" s="9" t="s">
        <v>27</v>
      </c>
      <c r="E61" s="9" t="s">
        <v>27</v>
      </c>
      <c r="F61" s="9" t="s">
        <v>27</v>
      </c>
      <c r="G61" s="9" t="s">
        <v>27</v>
      </c>
      <c r="H61" s="10" t="s">
        <v>28</v>
      </c>
      <c r="I61" s="9" t="s">
        <v>27</v>
      </c>
      <c r="J61" s="22" t="s">
        <v>99</v>
      </c>
    </row>
    <row r="62" spans="2:10" ht="31.5" thickBot="1" x14ac:dyDescent="0.4">
      <c r="B62" s="8" t="s">
        <v>50</v>
      </c>
      <c r="C62" s="9">
        <v>0.01</v>
      </c>
      <c r="D62" s="9" t="s">
        <v>27</v>
      </c>
      <c r="E62" s="9" t="s">
        <v>27</v>
      </c>
      <c r="F62" s="9" t="s">
        <v>27</v>
      </c>
      <c r="G62" s="9" t="s">
        <v>27</v>
      </c>
      <c r="H62" s="10" t="s">
        <v>28</v>
      </c>
      <c r="I62" s="9" t="s">
        <v>27</v>
      </c>
      <c r="J62" s="22" t="s">
        <v>85</v>
      </c>
    </row>
    <row r="63" spans="2:10" ht="31.5" thickBot="1" x14ac:dyDescent="0.4">
      <c r="B63" s="8" t="s">
        <v>51</v>
      </c>
      <c r="C63" s="9">
        <v>0.01</v>
      </c>
      <c r="D63" s="9" t="s">
        <v>27</v>
      </c>
      <c r="E63" s="9" t="s">
        <v>27</v>
      </c>
      <c r="F63" s="9" t="s">
        <v>27</v>
      </c>
      <c r="G63" s="9" t="s">
        <v>27</v>
      </c>
      <c r="H63" s="10" t="s">
        <v>28</v>
      </c>
      <c r="I63" s="9" t="s">
        <v>27</v>
      </c>
      <c r="J63" s="22" t="s">
        <v>85</v>
      </c>
    </row>
    <row r="64" spans="2:10" ht="31.5" thickBot="1" x14ac:dyDescent="0.4">
      <c r="B64" s="8" t="s">
        <v>52</v>
      </c>
      <c r="C64" s="9">
        <v>0.1</v>
      </c>
      <c r="D64" s="9" t="s">
        <v>27</v>
      </c>
      <c r="E64" s="9" t="s">
        <v>27</v>
      </c>
      <c r="F64" s="9" t="s">
        <v>27</v>
      </c>
      <c r="G64" s="9" t="s">
        <v>27</v>
      </c>
      <c r="H64" s="10" t="s">
        <v>28</v>
      </c>
      <c r="I64" s="9" t="s">
        <v>27</v>
      </c>
      <c r="J64" s="22" t="s">
        <v>85</v>
      </c>
    </row>
    <row r="65" spans="2:10" ht="31.5" thickBot="1" x14ac:dyDescent="0.4">
      <c r="B65" s="8" t="s">
        <v>91</v>
      </c>
      <c r="C65" s="9">
        <v>0.1</v>
      </c>
      <c r="D65" s="9" t="s">
        <v>27</v>
      </c>
      <c r="E65" s="9" t="s">
        <v>27</v>
      </c>
      <c r="F65" s="9" t="s">
        <v>27</v>
      </c>
      <c r="G65" s="9" t="s">
        <v>27</v>
      </c>
      <c r="H65" s="10" t="s">
        <v>28</v>
      </c>
      <c r="I65" s="9" t="s">
        <v>27</v>
      </c>
      <c r="J65" s="22" t="s">
        <v>85</v>
      </c>
    </row>
    <row r="67" spans="2:10" ht="18.5" x14ac:dyDescent="0.35">
      <c r="B67" s="23" t="s">
        <v>84</v>
      </c>
      <c r="C67" s="23"/>
      <c r="D67" s="23"/>
      <c r="E67" s="23"/>
      <c r="F67" s="23"/>
      <c r="G67" s="23"/>
      <c r="H67" s="23"/>
      <c r="I67" s="23"/>
      <c r="J67" s="23"/>
    </row>
    <row r="68" spans="2:10" ht="18.5" x14ac:dyDescent="0.35">
      <c r="B68" s="23" t="s">
        <v>87</v>
      </c>
      <c r="C68" s="23"/>
      <c r="D68" s="23"/>
      <c r="E68" s="23"/>
      <c r="F68" s="23"/>
      <c r="G68" s="23"/>
      <c r="H68" s="23"/>
      <c r="I68" s="23"/>
      <c r="J68" s="23"/>
    </row>
    <row r="69" spans="2:10" ht="18.5" x14ac:dyDescent="0.35">
      <c r="B69" s="23" t="s">
        <v>88</v>
      </c>
      <c r="C69" s="23"/>
      <c r="D69" s="23"/>
      <c r="E69" s="23"/>
      <c r="F69" s="23"/>
      <c r="G69" s="23"/>
      <c r="H69" s="23"/>
      <c r="I69" s="23"/>
      <c r="J69" s="23"/>
    </row>
  </sheetData>
  <mergeCells count="3">
    <mergeCell ref="B67:J67"/>
    <mergeCell ref="B68:J68"/>
    <mergeCell ref="B69:J69"/>
  </mergeCells>
  <pageMargins left="0.7" right="0.7" top="0.75" bottom="0.7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095326BAEF13489E46B5D57A1537E0" ma:contentTypeVersion="4" ma:contentTypeDescription="Create a new document." ma:contentTypeScope="" ma:versionID="9e87f5674416f06a8e29a5b39a47cb34">
  <xsd:schema xmlns:xsd="http://www.w3.org/2001/XMLSchema" xmlns:xs="http://www.w3.org/2001/XMLSchema" xmlns:p="http://schemas.microsoft.com/office/2006/metadata/properties" xmlns:ns2="c4715ecd-bd88-4d1d-a8be-982733e2a50d" targetNamespace="http://schemas.microsoft.com/office/2006/metadata/properties" ma:root="true" ma:fieldsID="e74187b9cd11a0285704c74ffc37fbe5" ns2:_="">
    <xsd:import namespace="c4715ecd-bd88-4d1d-a8be-982733e2a50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15ecd-bd88-4d1d-a8be-982733e2a50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726E2-F589-4203-9BC8-A26C8A5A5D87}">
  <ds:schemaRefs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c4715ecd-bd88-4d1d-a8be-982733e2a50d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4EF41BD-04AC-458E-AD7E-691D7DAA38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715ecd-bd88-4d1d-a8be-982733e2a5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171419-1F11-4C91-9DE3-8B20740B92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Parameters 0.5Y</vt:lpstr>
      <vt:lpstr>Parameters 1Y</vt:lpstr>
      <vt:lpstr>Parameters 6Y</vt:lpstr>
      <vt:lpstr>Parameters 11Y</vt:lpstr>
      <vt:lpstr>Parameters 13Y</vt:lpstr>
      <vt:lpstr>Parameters 16Y</vt:lpstr>
      <vt:lpstr>Parameters 19Y</vt:lpstr>
      <vt:lpstr>Parameters 20Y</vt:lpstr>
      <vt:lpstr>Parameters 25Y</vt:lpstr>
      <vt:lpstr>Parameters 49Y</vt:lpstr>
      <vt:lpstr>Parameters 60Y</vt:lpstr>
      <vt:lpstr>'Parameters 0.5Y'!Print_Area</vt:lpstr>
      <vt:lpstr>'Parameters 25Y'!Print_Area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Pankajini Mallick</dc:creator>
  <cp:lastModifiedBy>Miyoung Yoon</cp:lastModifiedBy>
  <cp:lastPrinted>2017-07-19T16:48:18Z</cp:lastPrinted>
  <dcterms:created xsi:type="dcterms:W3CDTF">2016-12-19T20:05:30Z</dcterms:created>
  <dcterms:modified xsi:type="dcterms:W3CDTF">2017-07-26T14:37:42Z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0x010100B3095326BAEF13489E46B5D57A1537E0</vt:lpwstr>
  </property>
</Properties>
</file>